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v10appp01\common$\ELECTION FORMS AND MATERIALS\01 - Drafts\2021-09 Post Election Updates\Form and Manual Updates\"/>
    </mc:Choice>
  </mc:AlternateContent>
  <xr:revisionPtr revIDLastSave="0" documentId="13_ncr:1_{34321D55-6DC4-491A-BC19-1DF1F4D28C3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Détails de l'article" sheetId="3" r:id="rId1"/>
    <sheet name="Rapport sommaire d l'enchère" sheetId="7" r:id="rId2"/>
    <sheet name="Comptabilité - centralisé" sheetId="12" r:id="rId3"/>
    <sheet name="Comptabilité - acheté par ACE" sheetId="8" r:id="rId4"/>
  </sheets>
  <definedNames>
    <definedName name="_xlnm.Print_Area" localSheetId="3">'Comptabilité - acheté par ACE'!$A$1:$H$75</definedName>
    <definedName name="_xlnm.Print_Area" localSheetId="2">'Comptabilité - centralisé'!$A$1:$G$62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8" l="1"/>
  <c r="B18" i="12" l="1"/>
  <c r="B17" i="12"/>
  <c r="B16" i="12"/>
  <c r="B19" i="12"/>
  <c r="G42" i="8" l="1"/>
  <c r="E54" i="12"/>
  <c r="F53" i="12"/>
  <c r="F52" i="12"/>
  <c r="F51" i="12"/>
  <c r="F50" i="12"/>
  <c r="D47" i="12"/>
  <c r="C47" i="12"/>
  <c r="E42" i="12"/>
  <c r="D42" i="12"/>
  <c r="C42" i="12"/>
  <c r="F41" i="12"/>
  <c r="F40" i="12"/>
  <c r="E38" i="12"/>
  <c r="E43" i="12" s="1"/>
  <c r="D38" i="12"/>
  <c r="C38" i="12"/>
  <c r="F37" i="12"/>
  <c r="F36" i="12"/>
  <c r="F35" i="12"/>
  <c r="C43" i="12" l="1"/>
  <c r="D43" i="12"/>
  <c r="F38" i="12"/>
  <c r="F42" i="12"/>
  <c r="C48" i="12"/>
  <c r="F54" i="12"/>
  <c r="D48" i="12"/>
  <c r="C54" i="12"/>
  <c r="F70" i="8"/>
  <c r="G69" i="8"/>
  <c r="G68" i="8"/>
  <c r="G67" i="8"/>
  <c r="G66" i="8"/>
  <c r="E63" i="8"/>
  <c r="D63" i="8"/>
  <c r="F58" i="8"/>
  <c r="E58" i="8"/>
  <c r="D58" i="8"/>
  <c r="G57" i="8"/>
  <c r="G56" i="8"/>
  <c r="F54" i="8"/>
  <c r="E54" i="8"/>
  <c r="E59" i="8" s="1"/>
  <c r="D54" i="8"/>
  <c r="D59" i="8" s="1"/>
  <c r="G53" i="8"/>
  <c r="G52" i="8"/>
  <c r="G51" i="8"/>
  <c r="G54" i="8" s="1"/>
  <c r="F43" i="12" l="1"/>
  <c r="F55" i="12" s="1"/>
  <c r="F59" i="8"/>
  <c r="E64" i="8"/>
  <c r="D64" i="8"/>
  <c r="G58" i="8"/>
  <c r="G59" i="8" s="1"/>
  <c r="G70" i="8"/>
  <c r="D70" i="8"/>
  <c r="B20" i="12"/>
  <c r="G71" i="8" l="1"/>
  <c r="A28" i="12"/>
  <c r="A26" i="12"/>
  <c r="D23" i="12"/>
  <c r="B23" i="12"/>
  <c r="D21" i="12"/>
  <c r="B21" i="12"/>
  <c r="A43" i="8"/>
  <c r="A35" i="8"/>
  <c r="E21" i="8" l="1"/>
  <c r="C21" i="8"/>
  <c r="C20" i="8"/>
  <c r="C19" i="8"/>
  <c r="F22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D22" i="7"/>
  <c r="J22" i="7"/>
  <c r="F19" i="12" l="1"/>
  <c r="E18" i="12" s="1"/>
  <c r="E27" i="12" s="1"/>
  <c r="E29" i="12" s="1"/>
  <c r="F20" i="8"/>
  <c r="G21" i="8" s="1"/>
  <c r="E20" i="12"/>
  <c r="F21" i="12" s="1"/>
  <c r="J23" i="7"/>
  <c r="J24" i="7" s="1"/>
  <c r="E16" i="12"/>
  <c r="F17" i="12" s="1"/>
  <c r="F26" i="12" s="1"/>
  <c r="G45" i="8"/>
  <c r="G19" i="8"/>
  <c r="F18" i="8" s="1"/>
  <c r="F36" i="8" s="1"/>
  <c r="F38" i="8" s="1"/>
  <c r="F16" i="8"/>
  <c r="J28" i="7" l="1"/>
  <c r="G17" i="8"/>
  <c r="G35" i="8" s="1"/>
  <c r="F27" i="8"/>
  <c r="J29" i="7" l="1"/>
  <c r="J31" i="7" s="1"/>
  <c r="E22" i="12"/>
  <c r="F23" i="12" s="1"/>
  <c r="F28" i="12" s="1"/>
  <c r="G28" i="8"/>
  <c r="F43" i="8"/>
  <c r="F22" i="8"/>
  <c r="F29" i="12" l="1"/>
  <c r="E30" i="12" s="1"/>
  <c r="F57" i="12"/>
  <c r="F59" i="12" s="1"/>
  <c r="G23" i="8"/>
  <c r="F31" i="8" s="1"/>
  <c r="G73" i="8"/>
  <c r="G75" i="8" s="1"/>
  <c r="G37" i="8" l="1"/>
  <c r="G38" i="8" s="1"/>
  <c r="F39" i="8" s="1"/>
  <c r="F44" i="8"/>
  <c r="G32" i="8"/>
  <c r="F45" i="8" l="1"/>
  <c r="F46" i="8" s="1"/>
</calcChain>
</file>

<file path=xl/sharedStrings.xml><?xml version="1.0" encoding="utf-8"?>
<sst xmlns="http://schemas.openxmlformats.org/spreadsheetml/2006/main" count="262" uniqueCount="138">
  <si>
    <t>Description</t>
  </si>
  <si>
    <t>(1)</t>
  </si>
  <si>
    <t>(2)</t>
  </si>
  <si>
    <t>(3)</t>
  </si>
  <si>
    <t>CC</t>
  </si>
  <si>
    <t>[…]</t>
  </si>
  <si>
    <t>Transaction</t>
  </si>
  <si>
    <t>Net</t>
  </si>
  <si>
    <t>Association</t>
  </si>
  <si>
    <t>Total</t>
  </si>
  <si>
    <t>00C</t>
  </si>
  <si>
    <t>00D</t>
  </si>
  <si>
    <t>01C</t>
  </si>
  <si>
    <t>01D</t>
  </si>
  <si>
    <t>49C</t>
  </si>
  <si>
    <t>49D</t>
  </si>
  <si>
    <t>Événement</t>
  </si>
  <si>
    <t>Date de l'événement</t>
  </si>
  <si>
    <t>Article donné</t>
  </si>
  <si>
    <t>Valeur au détail</t>
  </si>
  <si>
    <t>Adresse postale</t>
  </si>
  <si>
    <t>Numéro de téléphone</t>
  </si>
  <si>
    <t>(Nom de la personne à qui le reçu doit être délivré, s'il y a lieu)</t>
  </si>
  <si>
    <t>(Nom de la personne à qui le reçu doit être délivré)</t>
  </si>
  <si>
    <t>Mode de paiement</t>
  </si>
  <si>
    <t>Chèque</t>
  </si>
  <si>
    <t>Argent</t>
  </si>
  <si>
    <t>Signature de l'organisateur de l'événement</t>
  </si>
  <si>
    <t>Signature du représentant officiel</t>
  </si>
  <si>
    <t>(Annexer une copie de la facture ou faire signer le donateur ci-dessous pour confirmer la valeur au détail de l'article.)</t>
  </si>
  <si>
    <t>Article donné par</t>
  </si>
  <si>
    <t>Rapport sommaire de la vente aux enchères</t>
  </si>
  <si>
    <t>Association de circonscription</t>
  </si>
  <si>
    <t>Lieu</t>
  </si>
  <si>
    <t>Articles mis aux enchères</t>
  </si>
  <si>
    <t>Article</t>
  </si>
  <si>
    <t>Donné</t>
  </si>
  <si>
    <t>Acheté</t>
  </si>
  <si>
    <t>Montant</t>
  </si>
  <si>
    <t>Offres retenues</t>
  </si>
  <si>
    <t>Livre</t>
  </si>
  <si>
    <t>Services de comptabilité</t>
  </si>
  <si>
    <t>Photo</t>
  </si>
  <si>
    <t>Location de chalet</t>
  </si>
  <si>
    <t>Service de vaisselle</t>
  </si>
  <si>
    <t>Moins : Articles achetés</t>
  </si>
  <si>
    <t>Profits</t>
  </si>
  <si>
    <r>
      <rPr>
        <sz val="9"/>
        <color theme="1"/>
        <rFont val="Calibri"/>
        <family val="2"/>
        <scheme val="minor"/>
      </rPr>
      <t>(1)</t>
    </r>
    <r>
      <rPr>
        <sz val="12"/>
        <color theme="1"/>
        <rFont val="Calibri"/>
        <family val="2"/>
        <scheme val="minor"/>
      </rPr>
      <t xml:space="preserve"> Contributions non monétaires de biens et de services</t>
    </r>
  </si>
  <si>
    <r>
      <rPr>
        <sz val="9"/>
        <color theme="1"/>
        <rFont val="Calibri"/>
        <family val="2"/>
        <scheme val="minor"/>
      </rPr>
      <t>(2)</t>
    </r>
    <r>
      <rPr>
        <sz val="12"/>
        <color theme="1"/>
        <rFont val="Calibri"/>
        <family val="2"/>
        <scheme val="minor"/>
      </rPr>
      <t xml:space="preserve"> Articles achetés par l'association ou le parti </t>
    </r>
  </si>
  <si>
    <r>
      <rPr>
        <sz val="8"/>
        <color theme="1"/>
        <rFont val="Calibri"/>
        <family val="2"/>
        <scheme val="minor"/>
      </rPr>
      <t>(3)</t>
    </r>
    <r>
      <rPr>
        <sz val="12"/>
        <color theme="1"/>
        <rFont val="Calibri"/>
        <family val="2"/>
        <scheme val="minor"/>
      </rPr>
      <t xml:space="preserve"> Produit de la vente aux enchères - Contributions</t>
    </r>
  </si>
  <si>
    <t>PARTAGE DES PROFITS</t>
  </si>
  <si>
    <t>ACE # 01</t>
  </si>
  <si>
    <t>Part</t>
  </si>
  <si>
    <t>Parti politique</t>
  </si>
  <si>
    <t xml:space="preserve">Date </t>
  </si>
  <si>
    <t>Aux fins de comptabilité du parti :</t>
  </si>
  <si>
    <t>TRAITEMENT COMPTABLE DE LA VENTE AUX ENCHÈRES</t>
  </si>
  <si>
    <t>Transactions traitées par le parti - système entièrement centralisé</t>
  </si>
  <si>
    <t>Modèle de plan comptable</t>
  </si>
  <si>
    <t>Banque</t>
  </si>
  <si>
    <t>Fonds en dépôt - ACE #01</t>
  </si>
  <si>
    <t>Transferts à ACE #01</t>
  </si>
  <si>
    <t>Comptabilité du PPE :</t>
  </si>
  <si>
    <t>Description du compte</t>
  </si>
  <si>
    <t>No du compte</t>
  </si>
  <si>
    <t>Achat d'articles mis aux enchères</t>
  </si>
  <si>
    <t>Enchères du PPE (1)</t>
  </si>
  <si>
    <t>Enchères du PPE (2)</t>
  </si>
  <si>
    <t>Enchères de l'ACE #1 (1)</t>
  </si>
  <si>
    <t>Enchères de l'ACE #1 (2)</t>
  </si>
  <si>
    <t>Enchères de l'ACE #49 (1)</t>
  </si>
  <si>
    <t>Enchères de l'ACE #49 (2)</t>
  </si>
  <si>
    <t>Enchères - Articles donnés - Contributions de B&amp;S</t>
  </si>
  <si>
    <t>Produit de la vente aux enchères</t>
  </si>
  <si>
    <t>Articles donnés</t>
  </si>
  <si>
    <t>Attribution de la part des contributions</t>
  </si>
  <si>
    <t>Transfert à l'ACE</t>
  </si>
  <si>
    <t>Récapitulation du compte bancaire du PPE :</t>
  </si>
  <si>
    <t>Totaux partiels</t>
  </si>
  <si>
    <t>Dépôts</t>
  </si>
  <si>
    <t>Chèques</t>
  </si>
  <si>
    <t>Dépôts traités par le parti - articles achetés par l'ACE</t>
  </si>
  <si>
    <t>Comptabilité de l'ACE :</t>
  </si>
  <si>
    <t>Remboursement à l'ACE</t>
  </si>
  <si>
    <t>Paiement de la part des contributions</t>
  </si>
  <si>
    <t>Réception du chèque de remboursement</t>
  </si>
  <si>
    <t>Réception du chèque de transfert</t>
  </si>
  <si>
    <t>(ou achat d'articles mis aux enchères)</t>
  </si>
  <si>
    <t>Récapitulation du compte bancaire de l'ACE :</t>
  </si>
  <si>
    <t>Détails de l'article mis aux enchères</t>
  </si>
  <si>
    <t>Signature du donateur de l'article mis aux enchères, s'il y a lieu</t>
  </si>
  <si>
    <t>Projets (Sage)/Étiquettes (Quicken) :</t>
  </si>
  <si>
    <t>Enchères - Profits (compte Sage - total partiel)</t>
  </si>
  <si>
    <t>Déb.</t>
  </si>
  <si>
    <t>Cr.</t>
  </si>
  <si>
    <t>Projet/Étiquette</t>
  </si>
  <si>
    <t>Transferts à l'ACE #01</t>
  </si>
  <si>
    <t>Cafetière</t>
  </si>
  <si>
    <t>Nom du donateur</t>
  </si>
  <si>
    <t>P 04 956</t>
  </si>
  <si>
    <t>Activités de collecte de fonds</t>
  </si>
  <si>
    <t>Vente de billets</t>
  </si>
  <si>
    <t>ð</t>
  </si>
  <si>
    <t>Commandites, publicités et autres recettes</t>
  </si>
  <si>
    <t>Dons d'articles à leur valeur au détail</t>
  </si>
  <si>
    <t>Total partiel</t>
  </si>
  <si>
    <t>Ventes aux enchères</t>
  </si>
  <si>
    <t>Recettes provenant d'offres retenues</t>
  </si>
  <si>
    <t>Contributions nettes</t>
  </si>
  <si>
    <t>Récapitulation (contributions par donateur)</t>
  </si>
  <si>
    <t>Contributions faites pendant l'exercice en cours</t>
  </si>
  <si>
    <t>Contributions faites pendant les exercices précédents</t>
  </si>
  <si>
    <t>Non considéré comme des contributions</t>
  </si>
  <si>
    <t>(Coûts directs)</t>
  </si>
  <si>
    <t>Activités politiques (droits d'admission de 10 $ ou moins)</t>
  </si>
  <si>
    <t>Frais d'adhésion des membres (25 $ ou moins)</t>
  </si>
  <si>
    <t>Congrès politiques (droits d'inscription de 85 $ ou moins)</t>
  </si>
  <si>
    <t>Droits d'enregistrement de candidats à la direction</t>
  </si>
  <si>
    <t>Montant net non considéré comme des contributions</t>
  </si>
  <si>
    <t>Montant total recueilli par le parti et les associations de circonscription</t>
  </si>
  <si>
    <t>Moins : Transferts aux associations de circonscription et aux candidats</t>
  </si>
  <si>
    <t>Montant net recueilli par le parti</t>
  </si>
  <si>
    <t>Biens et services</t>
  </si>
  <si>
    <t>Montant net</t>
  </si>
  <si>
    <t>Projets (Sage)/Étiquettes (Quickbooks)</t>
  </si>
  <si>
    <t>du chèque de remboursement</t>
  </si>
  <si>
    <t>Adresse courriel</t>
  </si>
  <si>
    <t>Montant de l'offre</t>
  </si>
  <si>
    <t>Nom de l'adjudicataire</t>
  </si>
  <si>
    <t>Enchères - Articles donnés à la valeur de détail (coûts directs)</t>
  </si>
  <si>
    <t>Enchères - Valeur des articles achetés (coûts directs)</t>
  </si>
  <si>
    <t>Enchères - Produits des offres retenues - Contributions monétaires</t>
  </si>
  <si>
    <t>Partie du rapport financier du parti - Compte de résultat (P 04 910)</t>
  </si>
  <si>
    <t>Enchères (colonne P) dans le journal des transactions</t>
  </si>
  <si>
    <t>Banque (colonne E) dans le journal des transactions</t>
  </si>
  <si>
    <t>Transfert du PPE (colonne P) dans le journal des transactions</t>
  </si>
  <si>
    <t>Achat d'articles de vente aux enchères</t>
  </si>
  <si>
    <t>(2022-04-05)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</si>
</sst>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b/>
      <i/>
      <sz val="11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7"/>
      <name val="Arial"/>
      <family val="2"/>
    </font>
    <font>
      <b/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4" fillId="0" borderId="0" xfId="2" quotePrefix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quotePrefix="1" applyFont="1"/>
    <xf numFmtId="0" fontId="6" fillId="0" borderId="16" xfId="0" applyFont="1" applyBorder="1"/>
    <xf numFmtId="0" fontId="7" fillId="0" borderId="16" xfId="0" applyFont="1" applyBorder="1"/>
    <xf numFmtId="0" fontId="7" fillId="0" borderId="0" xfId="0" applyFont="1" applyAlignment="1">
      <alignment horizontal="center"/>
    </xf>
    <xf numFmtId="0" fontId="0" fillId="0" borderId="16" xfId="0" applyBorder="1"/>
    <xf numFmtId="0" fontId="6" fillId="0" borderId="1" xfId="0" applyFont="1" applyBorder="1" applyAlignment="1">
      <alignment horizontal="center"/>
    </xf>
    <xf numFmtId="0" fontId="0" fillId="0" borderId="17" xfId="0" applyBorder="1" applyAlignment="1"/>
    <xf numFmtId="0" fontId="9" fillId="0" borderId="0" xfId="0" applyFont="1"/>
    <xf numFmtId="0" fontId="0" fillId="0" borderId="0" xfId="0" applyBorder="1"/>
    <xf numFmtId="0" fontId="0" fillId="0" borderId="0" xfId="0" applyBorder="1" applyAlignment="1"/>
    <xf numFmtId="0" fontId="10" fillId="0" borderId="0" xfId="3" applyFont="1"/>
    <xf numFmtId="0" fontId="6" fillId="0" borderId="0" xfId="3" applyAlignment="1">
      <alignment horizontal="center"/>
    </xf>
    <xf numFmtId="44" fontId="6" fillId="0" borderId="0" xfId="3" applyNumberFormat="1"/>
    <xf numFmtId="0" fontId="6" fillId="0" borderId="0" xfId="3"/>
    <xf numFmtId="0" fontId="7" fillId="0" borderId="0" xfId="3" applyFont="1"/>
    <xf numFmtId="44" fontId="7" fillId="0" borderId="0" xfId="3" applyNumberFormat="1" applyFont="1" applyAlignment="1">
      <alignment horizontal="center"/>
    </xf>
    <xf numFmtId="44" fontId="6" fillId="0" borderId="0" xfId="3" applyNumberFormat="1" applyBorder="1"/>
    <xf numFmtId="44" fontId="6" fillId="0" borderId="15" xfId="3" applyNumberFormat="1" applyBorder="1"/>
    <xf numFmtId="0" fontId="6" fillId="0" borderId="0" xfId="3" applyBorder="1" applyAlignment="1">
      <alignment horizontal="center"/>
    </xf>
    <xf numFmtId="44" fontId="6" fillId="0" borderId="0" xfId="3" applyNumberFormat="1" applyAlignment="1">
      <alignment horizontal="center"/>
    </xf>
    <xf numFmtId="44" fontId="6" fillId="0" borderId="18" xfId="3" applyNumberFormat="1" applyBorder="1"/>
    <xf numFmtId="44" fontId="6" fillId="0" borderId="0" xfId="5" applyFont="1"/>
    <xf numFmtId="0" fontId="6" fillId="0" borderId="15" xfId="3" applyBorder="1"/>
    <xf numFmtId="0" fontId="6" fillId="0" borderId="18" xfId="3" applyBorder="1"/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44" fontId="6" fillId="0" borderId="0" xfId="3" applyNumberFormat="1" applyFill="1"/>
    <xf numFmtId="0" fontId="6" fillId="0" borderId="0" xfId="3" applyFill="1" applyAlignment="1">
      <alignment horizontal="center"/>
    </xf>
    <xf numFmtId="44" fontId="6" fillId="0" borderId="0" xfId="3" applyNumberFormat="1" applyFill="1" applyBorder="1"/>
    <xf numFmtId="0" fontId="6" fillId="0" borderId="0" xfId="3" applyFill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0" fillId="0" borderId="18" xfId="0" applyNumberFormat="1" applyBorder="1"/>
    <xf numFmtId="0" fontId="0" fillId="0" borderId="16" xfId="0" applyBorder="1" applyAlignment="1">
      <alignment horizontal="center"/>
    </xf>
    <xf numFmtId="44" fontId="0" fillId="0" borderId="16" xfId="0" applyNumberFormat="1" applyBorder="1"/>
    <xf numFmtId="0" fontId="7" fillId="0" borderId="0" xfId="3" applyFont="1" applyFill="1"/>
    <xf numFmtId="0" fontId="7" fillId="0" borderId="9" xfId="0" applyFont="1" applyBorder="1" applyAlignme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6" fillId="0" borderId="0" xfId="3" applyFont="1"/>
    <xf numFmtId="44" fontId="6" fillId="0" borderId="0" xfId="3" applyNumberFormat="1" applyFont="1" applyAlignment="1">
      <alignment horizontal="center"/>
    </xf>
    <xf numFmtId="0" fontId="11" fillId="0" borderId="0" xfId="0" applyFont="1"/>
    <xf numFmtId="0" fontId="6" fillId="0" borderId="3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44" fontId="6" fillId="0" borderId="37" xfId="1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6" fillId="0" borderId="7" xfId="3" applyBorder="1" applyAlignment="1">
      <alignment horizontal="center"/>
    </xf>
    <xf numFmtId="0" fontId="6" fillId="0" borderId="0" xfId="3" applyFill="1" applyBorder="1" applyAlignment="1">
      <alignment horizontal="center"/>
    </xf>
    <xf numFmtId="0" fontId="6" fillId="0" borderId="0" xfId="3" applyFill="1" applyBorder="1"/>
    <xf numFmtId="44" fontId="6" fillId="0" borderId="17" xfId="3" applyNumberFormat="1" applyFill="1" applyBorder="1"/>
    <xf numFmtId="0" fontId="6" fillId="0" borderId="17" xfId="3" applyFill="1" applyBorder="1" applyAlignment="1">
      <alignment horizontal="center"/>
    </xf>
    <xf numFmtId="44" fontId="6" fillId="0" borderId="7" xfId="3" applyNumberFormat="1" applyFill="1" applyBorder="1"/>
    <xf numFmtId="0" fontId="6" fillId="0" borderId="7" xfId="3" applyFill="1" applyBorder="1" applyAlignment="1">
      <alignment horizontal="center"/>
    </xf>
    <xf numFmtId="0" fontId="6" fillId="0" borderId="7" xfId="3" applyFill="1" applyBorder="1"/>
    <xf numFmtId="0" fontId="6" fillId="0" borderId="40" xfId="3" applyBorder="1"/>
    <xf numFmtId="0" fontId="6" fillId="0" borderId="42" xfId="3" applyBorder="1" applyAlignment="1">
      <alignment horizontal="center"/>
    </xf>
    <xf numFmtId="44" fontId="6" fillId="0" borderId="16" xfId="3" applyNumberFormat="1" applyFill="1" applyBorder="1"/>
    <xf numFmtId="0" fontId="6" fillId="0" borderId="16" xfId="3" applyFill="1" applyBorder="1" applyAlignment="1">
      <alignment horizontal="center"/>
    </xf>
    <xf numFmtId="44" fontId="6" fillId="0" borderId="17" xfId="3" applyNumberFormat="1" applyBorder="1"/>
    <xf numFmtId="0" fontId="6" fillId="0" borderId="17" xfId="3" applyBorder="1" applyAlignment="1">
      <alignment horizontal="center"/>
    </xf>
    <xf numFmtId="0" fontId="6" fillId="0" borderId="17" xfId="3" applyBorder="1"/>
    <xf numFmtId="0" fontId="6" fillId="0" borderId="0" xfId="3" applyBorder="1"/>
    <xf numFmtId="44" fontId="6" fillId="0" borderId="7" xfId="3" applyNumberFormat="1" applyBorder="1"/>
    <xf numFmtId="0" fontId="6" fillId="0" borderId="7" xfId="3" applyBorder="1"/>
    <xf numFmtId="0" fontId="6" fillId="0" borderId="40" xfId="3" applyBorder="1" applyAlignment="1">
      <alignment horizontal="center"/>
    </xf>
    <xf numFmtId="44" fontId="6" fillId="0" borderId="16" xfId="3" applyNumberFormat="1" applyBorder="1"/>
    <xf numFmtId="0" fontId="6" fillId="0" borderId="16" xfId="3" applyBorder="1" applyAlignment="1">
      <alignment horizontal="center"/>
    </xf>
    <xf numFmtId="0" fontId="6" fillId="0" borderId="44" xfId="3" applyBorder="1" applyAlignment="1">
      <alignment horizontal="center"/>
    </xf>
    <xf numFmtId="0" fontId="6" fillId="0" borderId="43" xfId="3" applyFill="1" applyBorder="1"/>
    <xf numFmtId="0" fontId="6" fillId="0" borderId="16" xfId="3" applyFill="1" applyBorder="1"/>
    <xf numFmtId="0" fontId="6" fillId="0" borderId="44" xfId="3" applyBorder="1"/>
    <xf numFmtId="0" fontId="6" fillId="0" borderId="46" xfId="3" applyBorder="1"/>
    <xf numFmtId="0" fontId="7" fillId="0" borderId="33" xfId="3" applyFont="1" applyBorder="1"/>
    <xf numFmtId="44" fontId="7" fillId="0" borderId="26" xfId="3" applyNumberFormat="1" applyFont="1" applyBorder="1"/>
    <xf numFmtId="44" fontId="7" fillId="0" borderId="26" xfId="3" applyNumberFormat="1" applyFont="1" applyBorder="1" applyAlignment="1">
      <alignment horizontal="center"/>
    </xf>
    <xf numFmtId="0" fontId="6" fillId="0" borderId="17" xfId="3" applyFill="1" applyBorder="1"/>
    <xf numFmtId="0" fontId="6" fillId="0" borderId="42" xfId="3" applyBorder="1"/>
    <xf numFmtId="44" fontId="6" fillId="0" borderId="6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0" fontId="6" fillId="0" borderId="0" xfId="3" applyAlignment="1">
      <alignment horizontal="left"/>
    </xf>
    <xf numFmtId="44" fontId="7" fillId="0" borderId="0" xfId="0" applyNumberFormat="1" applyFont="1" applyBorder="1"/>
    <xf numFmtId="44" fontId="7" fillId="0" borderId="0" xfId="1" applyFont="1" applyBorder="1"/>
    <xf numFmtId="44" fontId="7" fillId="0" borderId="18" xfId="1" applyFont="1" applyBorder="1"/>
    <xf numFmtId="44" fontId="6" fillId="0" borderId="14" xfId="0" applyNumberFormat="1" applyFont="1" applyBorder="1"/>
    <xf numFmtId="44" fontId="6" fillId="0" borderId="26" xfId="1" applyFont="1" applyBorder="1"/>
    <xf numFmtId="44" fontId="6" fillId="0" borderId="0" xfId="1" applyFont="1" applyBorder="1"/>
    <xf numFmtId="0" fontId="6" fillId="0" borderId="0" xfId="3" applyAlignment="1">
      <alignment horizontal="left"/>
    </xf>
    <xf numFmtId="0" fontId="7" fillId="0" borderId="33" xfId="0" applyFont="1" applyBorder="1" applyAlignment="1"/>
    <xf numFmtId="0" fontId="0" fillId="0" borderId="26" xfId="0" applyBorder="1"/>
    <xf numFmtId="0" fontId="6" fillId="0" borderId="8" xfId="0" applyFont="1" applyBorder="1"/>
    <xf numFmtId="0" fontId="0" fillId="0" borderId="45" xfId="0" applyBorder="1"/>
    <xf numFmtId="0" fontId="6" fillId="0" borderId="46" xfId="0" applyFont="1" applyBorder="1"/>
    <xf numFmtId="0" fontId="0" fillId="0" borderId="43" xfId="0" applyBorder="1"/>
    <xf numFmtId="0" fontId="6" fillId="0" borderId="44" xfId="0" applyFont="1" applyBorder="1"/>
    <xf numFmtId="0" fontId="6" fillId="0" borderId="0" xfId="0" quotePrefix="1" applyFont="1" applyFill="1" applyAlignment="1"/>
    <xf numFmtId="0" fontId="6" fillId="0" borderId="0" xfId="0" quotePrefix="1" applyFont="1" applyFill="1"/>
    <xf numFmtId="44" fontId="6" fillId="0" borderId="0" xfId="3" applyNumberFormat="1" applyFont="1"/>
    <xf numFmtId="0" fontId="0" fillId="0" borderId="0" xfId="0" applyFont="1"/>
    <xf numFmtId="9" fontId="0" fillId="0" borderId="7" xfId="6" applyFont="1" applyBorder="1" applyAlignment="1">
      <alignment horizontal="center"/>
    </xf>
    <xf numFmtId="9" fontId="0" fillId="0" borderId="0" xfId="4" applyFont="1" applyBorder="1" applyAlignment="1">
      <alignment horizontal="center"/>
    </xf>
    <xf numFmtId="0" fontId="12" fillId="0" borderId="0" xfId="3" applyFont="1"/>
    <xf numFmtId="0" fontId="4" fillId="0" borderId="0" xfId="0" applyFont="1"/>
    <xf numFmtId="0" fontId="13" fillId="0" borderId="13" xfId="0" applyFont="1" applyBorder="1" applyAlignment="1">
      <alignment horizontal="center" wrapText="1"/>
    </xf>
    <xf numFmtId="0" fontId="0" fillId="0" borderId="0" xfId="3" applyFont="1"/>
    <xf numFmtId="44" fontId="14" fillId="0" borderId="26" xfId="3" applyNumberFormat="1" applyFont="1" applyBorder="1" applyAlignment="1">
      <alignment horizontal="center"/>
    </xf>
    <xf numFmtId="44" fontId="9" fillId="0" borderId="17" xfId="3" applyNumberFormat="1" applyFont="1" applyBorder="1"/>
    <xf numFmtId="44" fontId="15" fillId="0" borderId="26" xfId="3" applyNumberFormat="1" applyFont="1" applyBorder="1" applyAlignment="1">
      <alignment horizontal="center"/>
    </xf>
    <xf numFmtId="44" fontId="13" fillId="0" borderId="8" xfId="3" applyNumberFormat="1" applyFont="1" applyBorder="1" applyAlignment="1">
      <alignment horizontal="center"/>
    </xf>
    <xf numFmtId="0" fontId="5" fillId="0" borderId="0" xfId="0" applyFont="1" applyAlignment="1"/>
    <xf numFmtId="0" fontId="16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9" fillId="0" borderId="0" xfId="7" applyFont="1"/>
    <xf numFmtId="0" fontId="18" fillId="0" borderId="0" xfId="7" applyAlignment="1">
      <alignment horizontal="center"/>
    </xf>
    <xf numFmtId="43" fontId="18" fillId="0" borderId="0" xfId="8" applyFont="1" applyBorder="1" applyAlignment="1">
      <alignment horizontal="center"/>
    </xf>
    <xf numFmtId="0" fontId="17" fillId="0" borderId="0" xfId="7" applyFont="1"/>
    <xf numFmtId="0" fontId="18" fillId="0" borderId="0" xfId="7"/>
    <xf numFmtId="0" fontId="20" fillId="0" borderId="0" xfId="7" applyFont="1" applyAlignment="1">
      <alignment horizontal="right"/>
    </xf>
    <xf numFmtId="43" fontId="18" fillId="0" borderId="0" xfId="8" applyFont="1" applyBorder="1" applyAlignment="1"/>
    <xf numFmtId="43" fontId="18" fillId="0" borderId="15" xfId="8" applyFont="1" applyFill="1" applyBorder="1" applyAlignment="1"/>
    <xf numFmtId="43" fontId="18" fillId="0" borderId="15" xfId="8" applyFont="1" applyBorder="1" applyAlignment="1"/>
    <xf numFmtId="43" fontId="18" fillId="0" borderId="28" xfId="7" applyNumberFormat="1" applyBorder="1"/>
    <xf numFmtId="43" fontId="18" fillId="0" borderId="15" xfId="7" applyNumberFormat="1" applyBorder="1"/>
    <xf numFmtId="43" fontId="18" fillId="0" borderId="0" xfId="7" applyNumberFormat="1"/>
    <xf numFmtId="43" fontId="18" fillId="0" borderId="0" xfId="7" applyNumberFormat="1" applyAlignment="1">
      <alignment wrapText="1"/>
    </xf>
    <xf numFmtId="0" fontId="18" fillId="0" borderId="0" xfId="7" applyAlignment="1">
      <alignment wrapText="1"/>
    </xf>
    <xf numFmtId="0" fontId="21" fillId="0" borderId="0" xfId="0" applyFont="1"/>
    <xf numFmtId="0" fontId="18" fillId="0" borderId="7" xfId="7" applyBorder="1" applyAlignment="1">
      <alignment horizontal="center" wrapText="1"/>
    </xf>
    <xf numFmtId="0" fontId="17" fillId="0" borderId="0" xfId="7" applyFont="1" applyAlignment="1">
      <alignment wrapText="1"/>
    </xf>
    <xf numFmtId="0" fontId="22" fillId="0" borderId="7" xfId="0" applyFont="1" applyBorder="1" applyAlignment="1">
      <alignment horizontal="center"/>
    </xf>
    <xf numFmtId="0" fontId="23" fillId="0" borderId="0" xfId="7" applyFont="1"/>
    <xf numFmtId="43" fontId="18" fillId="0" borderId="28" xfId="8" applyFont="1" applyBorder="1" applyAlignment="1"/>
    <xf numFmtId="43" fontId="18" fillId="0" borderId="0" xfId="8" applyFont="1" applyBorder="1" applyAlignment="1">
      <alignment wrapText="1"/>
    </xf>
    <xf numFmtId="0" fontId="24" fillId="0" borderId="0" xfId="7" applyFont="1"/>
    <xf numFmtId="0" fontId="7" fillId="0" borderId="26" xfId="3" applyFont="1" applyBorder="1"/>
    <xf numFmtId="0" fontId="4" fillId="0" borderId="17" xfId="3" applyFont="1" applyFill="1" applyBorder="1"/>
    <xf numFmtId="0" fontId="3" fillId="0" borderId="0" xfId="3" applyFont="1" applyFill="1" applyBorder="1"/>
    <xf numFmtId="43" fontId="18" fillId="0" borderId="7" xfId="8" applyFont="1" applyBorder="1" applyAlignment="1">
      <alignment horizontal="center" wrapText="1"/>
    </xf>
    <xf numFmtId="43" fontId="18" fillId="0" borderId="7" xfId="8" applyFont="1" applyBorder="1" applyAlignment="1">
      <alignment horizontal="center"/>
    </xf>
    <xf numFmtId="43" fontId="18" fillId="0" borderId="0" xfId="8" applyFont="1" applyFill="1" applyBorder="1" applyAlignment="1"/>
    <xf numFmtId="43" fontId="18" fillId="0" borderId="0" xfId="7" applyNumberFormat="1" applyBorder="1"/>
    <xf numFmtId="0" fontId="17" fillId="0" borderId="0" xfId="7" applyFont="1" applyBorder="1"/>
    <xf numFmtId="43" fontId="18" fillId="0" borderId="17" xfId="8" applyFont="1" applyBorder="1" applyAlignment="1">
      <alignment horizontal="center"/>
    </xf>
    <xf numFmtId="43" fontId="18" fillId="0" borderId="28" xfId="8" applyFont="1" applyBorder="1" applyAlignment="1">
      <alignment horizontal="center"/>
    </xf>
    <xf numFmtId="0" fontId="18" fillId="0" borderId="0" xfId="7" applyFont="1"/>
    <xf numFmtId="0" fontId="18" fillId="0" borderId="0" xfId="7" applyBorder="1"/>
    <xf numFmtId="0" fontId="6" fillId="0" borderId="39" xfId="3" applyFont="1" applyBorder="1" applyAlignment="1">
      <alignment wrapText="1"/>
    </xf>
    <xf numFmtId="0" fontId="6" fillId="0" borderId="17" xfId="3" applyFont="1" applyBorder="1" applyAlignment="1">
      <alignment wrapText="1"/>
    </xf>
    <xf numFmtId="0" fontId="6" fillId="0" borderId="41" xfId="3" applyFont="1" applyBorder="1"/>
    <xf numFmtId="0" fontId="6" fillId="0" borderId="7" xfId="3" applyFont="1" applyBorder="1"/>
    <xf numFmtId="44" fontId="6" fillId="0" borderId="7" xfId="3" applyNumberFormat="1" applyFont="1" applyBorder="1"/>
    <xf numFmtId="44" fontId="6" fillId="0" borderId="17" xfId="3" applyNumberFormat="1" applyFont="1" applyBorder="1"/>
    <xf numFmtId="0" fontId="6" fillId="0" borderId="39" xfId="3" applyFont="1" applyBorder="1"/>
    <xf numFmtId="0" fontId="6" fillId="0" borderId="17" xfId="3" applyFont="1" applyBorder="1"/>
    <xf numFmtId="0" fontId="6" fillId="0" borderId="43" xfId="3" applyFont="1" applyBorder="1"/>
    <xf numFmtId="0" fontId="6" fillId="0" borderId="16" xfId="3" applyFont="1" applyBorder="1"/>
    <xf numFmtId="44" fontId="6" fillId="0" borderId="16" xfId="3" applyNumberFormat="1" applyFont="1" applyBorder="1"/>
    <xf numFmtId="0" fontId="6" fillId="0" borderId="39" xfId="3" applyFont="1" applyFill="1" applyBorder="1"/>
    <xf numFmtId="0" fontId="15" fillId="0" borderId="0" xfId="0" applyFont="1"/>
    <xf numFmtId="0" fontId="25" fillId="0" borderId="0" xfId="0" applyFont="1"/>
    <xf numFmtId="0" fontId="7" fillId="0" borderId="0" xfId="0" applyFont="1" applyBorder="1" applyAlignment="1">
      <alignment horizontal="left"/>
    </xf>
    <xf numFmtId="0" fontId="6" fillId="0" borderId="0" xfId="3" applyFont="1" applyFill="1" applyBorder="1"/>
    <xf numFmtId="0" fontId="7" fillId="0" borderId="47" xfId="3" applyFont="1" applyBorder="1"/>
    <xf numFmtId="0" fontId="6" fillId="0" borderId="45" xfId="3" applyFont="1" applyFill="1" applyBorder="1"/>
    <xf numFmtId="0" fontId="6" fillId="0" borderId="41" xfId="3" applyFont="1" applyFill="1" applyBorder="1"/>
    <xf numFmtId="0" fontId="7" fillId="0" borderId="0" xfId="3" applyFont="1" applyBorder="1"/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6" fillId="0" borderId="15" xfId="1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6" fillId="0" borderId="7" xfId="1" applyFont="1" applyBorder="1" applyAlignment="1">
      <alignment horizontal="center"/>
    </xf>
    <xf numFmtId="44" fontId="6" fillId="0" borderId="5" xfId="1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44" fontId="6" fillId="0" borderId="25" xfId="1" applyFont="1" applyBorder="1" applyAlignment="1">
      <alignment horizontal="center" wrapText="1"/>
    </xf>
    <xf numFmtId="44" fontId="6" fillId="0" borderId="15" xfId="1" applyFont="1" applyBorder="1" applyAlignment="1">
      <alignment horizontal="center" wrapText="1"/>
    </xf>
    <xf numFmtId="44" fontId="6" fillId="0" borderId="6" xfId="1" applyFont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3" xfId="1" applyFont="1" applyBorder="1" applyAlignment="1">
      <alignment horizontal="center" wrapText="1"/>
    </xf>
    <xf numFmtId="44" fontId="6" fillId="0" borderId="27" xfId="1" applyFont="1" applyBorder="1" applyAlignment="1">
      <alignment horizontal="center" wrapText="1"/>
    </xf>
    <xf numFmtId="44" fontId="6" fillId="0" borderId="28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6" fillId="0" borderId="34" xfId="1" applyFont="1" applyBorder="1" applyAlignment="1">
      <alignment horizontal="center" wrapText="1"/>
    </xf>
    <xf numFmtId="44" fontId="6" fillId="0" borderId="36" xfId="1" applyFont="1" applyBorder="1" applyAlignment="1">
      <alignment horizontal="center" wrapText="1"/>
    </xf>
    <xf numFmtId="44" fontId="6" fillId="0" borderId="35" xfId="1" applyFont="1" applyBorder="1" applyAlignment="1">
      <alignment horizontal="center" wrapText="1"/>
    </xf>
    <xf numFmtId="44" fontId="6" fillId="0" borderId="7" xfId="1" applyFont="1" applyBorder="1" applyAlignment="1">
      <alignment horizontal="center" wrapText="1"/>
    </xf>
    <xf numFmtId="44" fontId="6" fillId="0" borderId="12" xfId="1" applyFont="1" applyBorder="1" applyAlignment="1">
      <alignment horizontal="center" wrapText="1"/>
    </xf>
    <xf numFmtId="44" fontId="6" fillId="0" borderId="8" xfId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3" applyAlignment="1">
      <alignment horizontal="left"/>
    </xf>
  </cellXfs>
  <cellStyles count="9">
    <cellStyle name="Comma" xfId="2" builtinId="3"/>
    <cellStyle name="Comma 3" xfId="8" xr:uid="{EE8204DD-1C19-400E-A088-ADDA06A42911}"/>
    <cellStyle name="Currency" xfId="1" builtinId="4"/>
    <cellStyle name="Currency 2" xfId="5" xr:uid="{00000000-0005-0000-0000-000002000000}"/>
    <cellStyle name="Normal" xfId="0" builtinId="0"/>
    <cellStyle name="Normal 2" xfId="3" xr:uid="{00000000-0005-0000-0000-000004000000}"/>
    <cellStyle name="Normal 3" xfId="7" xr:uid="{1238AC42-5CF1-4060-8CE9-BBDDBAA2E492}"/>
    <cellStyle name="Percent" xfId="6" builtinId="5"/>
    <cellStyle name="Percent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5</xdr:col>
      <xdr:colOff>137795</xdr:colOff>
      <xdr:row>1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EEBB70-47E7-444E-B071-E655976D99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8575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Normal="100" workbookViewId="0">
      <selection activeCell="O9" sqref="O9"/>
    </sheetView>
  </sheetViews>
  <sheetFormatPr defaultColWidth="9.140625" defaultRowHeight="15" x14ac:dyDescent="0.25"/>
  <cols>
    <col min="1" max="1" width="31.42578125" customWidth="1"/>
  </cols>
  <sheetData>
    <row r="1" spans="1:7" ht="20.100000000000001" customHeight="1" x14ac:dyDescent="0.35">
      <c r="A1" s="184" t="s">
        <v>89</v>
      </c>
      <c r="B1" s="184"/>
      <c r="C1" s="184"/>
      <c r="D1" s="184"/>
      <c r="E1" s="184"/>
      <c r="F1" s="125"/>
      <c r="G1" s="126" t="s">
        <v>99</v>
      </c>
    </row>
    <row r="2" spans="1:7" ht="20.100000000000001" customHeight="1" x14ac:dyDescent="0.25">
      <c r="G2" s="127" t="s">
        <v>137</v>
      </c>
    </row>
    <row r="3" spans="1:7" ht="20.100000000000001" customHeight="1" x14ac:dyDescent="0.25">
      <c r="A3" s="7" t="s">
        <v>8</v>
      </c>
      <c r="B3" s="182"/>
      <c r="C3" s="182"/>
      <c r="D3" s="182"/>
      <c r="E3" s="182"/>
    </row>
    <row r="4" spans="1:7" ht="20.100000000000001" customHeight="1" x14ac:dyDescent="0.25">
      <c r="A4" s="7" t="s">
        <v>16</v>
      </c>
      <c r="B4" s="182"/>
      <c r="C4" s="182"/>
      <c r="D4" s="182"/>
      <c r="E4" s="182"/>
    </row>
    <row r="5" spans="1:7" ht="20.100000000000001" customHeight="1" x14ac:dyDescent="0.25">
      <c r="A5" s="7" t="s">
        <v>17</v>
      </c>
      <c r="B5" s="183"/>
      <c r="C5" s="183"/>
      <c r="D5" s="183"/>
      <c r="E5" s="183"/>
    </row>
    <row r="6" spans="1:7" ht="20.100000000000001" customHeight="1" thickBot="1" x14ac:dyDescent="0.3">
      <c r="A6" s="12"/>
      <c r="B6" s="11"/>
      <c r="C6" s="11"/>
      <c r="D6" s="11"/>
      <c r="E6" s="14"/>
      <c r="F6" s="14"/>
      <c r="G6" s="14"/>
    </row>
    <row r="7" spans="1:7" ht="20.100000000000001" customHeight="1" x14ac:dyDescent="0.25">
      <c r="A7" s="7"/>
      <c r="B7" s="8"/>
      <c r="C7" s="8"/>
      <c r="D7" s="8"/>
    </row>
    <row r="8" spans="1:7" ht="20.100000000000001" customHeight="1" x14ac:dyDescent="0.25">
      <c r="A8" s="7" t="s">
        <v>18</v>
      </c>
      <c r="B8" s="182"/>
      <c r="C8" s="182"/>
      <c r="D8" s="182"/>
      <c r="E8" s="182"/>
    </row>
    <row r="9" spans="1:7" ht="20.100000000000001" customHeight="1" x14ac:dyDescent="0.25">
      <c r="A9" s="7" t="s">
        <v>19</v>
      </c>
      <c r="B9" s="185"/>
      <c r="C9" s="185"/>
      <c r="D9" s="9"/>
      <c r="E9" s="18"/>
    </row>
    <row r="10" spans="1:7" ht="15" customHeight="1" x14ac:dyDescent="0.25">
      <c r="A10" s="118" t="s">
        <v>29</v>
      </c>
      <c r="B10" s="8"/>
      <c r="C10" s="8"/>
      <c r="D10" s="8"/>
    </row>
    <row r="11" spans="1:7" ht="20.100000000000001" customHeight="1" x14ac:dyDescent="0.25">
      <c r="A11" s="8"/>
      <c r="B11" s="8"/>
      <c r="C11" s="8"/>
      <c r="D11" s="8"/>
    </row>
    <row r="12" spans="1:7" ht="20.100000000000001" customHeight="1" x14ac:dyDescent="0.25">
      <c r="A12" s="7" t="s">
        <v>30</v>
      </c>
      <c r="B12" s="182"/>
      <c r="C12" s="182"/>
      <c r="D12" s="182"/>
      <c r="E12" s="182"/>
    </row>
    <row r="13" spans="1:7" ht="15" customHeight="1" x14ac:dyDescent="0.25">
      <c r="A13" s="17" t="s">
        <v>23</v>
      </c>
      <c r="B13" s="8"/>
      <c r="C13" s="8"/>
      <c r="D13" s="8"/>
    </row>
    <row r="14" spans="1:7" ht="20.100000000000001" customHeight="1" x14ac:dyDescent="0.25">
      <c r="A14" s="7" t="s">
        <v>20</v>
      </c>
      <c r="B14" s="182"/>
      <c r="C14" s="182"/>
      <c r="D14" s="182"/>
      <c r="E14" s="182"/>
    </row>
    <row r="15" spans="1:7" ht="20.100000000000001" customHeight="1" x14ac:dyDescent="0.25">
      <c r="A15" s="8"/>
      <c r="B15" s="183"/>
      <c r="C15" s="183"/>
      <c r="D15" s="183"/>
      <c r="E15" s="183"/>
    </row>
    <row r="16" spans="1:7" ht="20.100000000000001" customHeight="1" x14ac:dyDescent="0.25">
      <c r="A16" s="7" t="s">
        <v>21</v>
      </c>
      <c r="B16" s="183"/>
      <c r="C16" s="183"/>
      <c r="D16" s="183"/>
      <c r="E16" s="183"/>
    </row>
    <row r="17" spans="1:7" ht="20.100000000000001" customHeight="1" x14ac:dyDescent="0.25">
      <c r="A17" s="7" t="s">
        <v>126</v>
      </c>
      <c r="B17" s="183"/>
      <c r="C17" s="183"/>
      <c r="D17" s="183"/>
      <c r="E17" s="183"/>
    </row>
    <row r="18" spans="1:7" ht="20.100000000000001" customHeight="1" thickBot="1" x14ac:dyDescent="0.3">
      <c r="A18" s="11"/>
      <c r="B18" s="11"/>
      <c r="C18" s="11"/>
      <c r="D18" s="11"/>
      <c r="E18" s="14"/>
      <c r="F18" s="14"/>
      <c r="G18" s="14"/>
    </row>
    <row r="19" spans="1:7" ht="20.100000000000001" customHeight="1" x14ac:dyDescent="0.25">
      <c r="A19" s="8"/>
      <c r="B19" s="8"/>
      <c r="C19" s="8"/>
      <c r="D19" s="8"/>
    </row>
    <row r="20" spans="1:7" ht="20.100000000000001" customHeight="1" x14ac:dyDescent="0.25">
      <c r="A20" s="7" t="s">
        <v>127</v>
      </c>
      <c r="B20" s="187"/>
      <c r="C20" s="187"/>
      <c r="D20" s="9"/>
      <c r="E20" s="18"/>
    </row>
    <row r="21" spans="1:7" ht="20.100000000000001" customHeight="1" x14ac:dyDescent="0.25">
      <c r="A21" s="176" t="s">
        <v>128</v>
      </c>
      <c r="B21" s="182"/>
      <c r="C21" s="182"/>
      <c r="D21" s="182"/>
      <c r="E21" s="182"/>
    </row>
    <row r="22" spans="1:7" ht="15" customHeight="1" x14ac:dyDescent="0.25">
      <c r="A22" s="17" t="s">
        <v>22</v>
      </c>
      <c r="B22" s="8"/>
      <c r="C22" s="8"/>
      <c r="D22" s="8"/>
    </row>
    <row r="23" spans="1:7" ht="20.100000000000001" customHeight="1" x14ac:dyDescent="0.25">
      <c r="A23" s="7" t="s">
        <v>20</v>
      </c>
      <c r="B23" s="182"/>
      <c r="C23" s="182"/>
      <c r="D23" s="182"/>
      <c r="E23" s="182"/>
    </row>
    <row r="24" spans="1:7" ht="20.100000000000001" customHeight="1" x14ac:dyDescent="0.25">
      <c r="A24" s="8"/>
      <c r="B24" s="183"/>
      <c r="C24" s="183"/>
      <c r="D24" s="183"/>
      <c r="E24" s="183"/>
    </row>
    <row r="25" spans="1:7" ht="20.100000000000001" customHeight="1" x14ac:dyDescent="0.25">
      <c r="A25" s="7" t="s">
        <v>21</v>
      </c>
      <c r="B25" s="183"/>
      <c r="C25" s="183"/>
      <c r="D25" s="183"/>
      <c r="E25" s="183"/>
    </row>
    <row r="26" spans="1:7" ht="20.100000000000001" customHeight="1" x14ac:dyDescent="0.25">
      <c r="A26" s="7" t="s">
        <v>126</v>
      </c>
      <c r="B26" s="183"/>
      <c r="C26" s="183"/>
      <c r="D26" s="183"/>
      <c r="E26" s="183"/>
    </row>
    <row r="27" spans="1:7" ht="20.100000000000001" customHeight="1" x14ac:dyDescent="0.25">
      <c r="A27" s="8"/>
      <c r="B27" s="13" t="s">
        <v>25</v>
      </c>
      <c r="C27" s="13" t="s">
        <v>26</v>
      </c>
      <c r="D27" s="13" t="s">
        <v>4</v>
      </c>
    </row>
    <row r="28" spans="1:7" ht="20.100000000000001" customHeight="1" x14ac:dyDescent="0.25">
      <c r="A28" s="7" t="s">
        <v>24</v>
      </c>
      <c r="B28" s="15"/>
      <c r="C28" s="15"/>
      <c r="D28" s="15"/>
    </row>
    <row r="29" spans="1:7" ht="20.100000000000001" customHeight="1" thickBot="1" x14ac:dyDescent="0.3">
      <c r="A29" s="14"/>
      <c r="B29" s="14"/>
      <c r="C29" s="14"/>
      <c r="D29" s="14"/>
      <c r="E29" s="14"/>
      <c r="F29" s="14"/>
      <c r="G29" s="14"/>
    </row>
    <row r="30" spans="1:7" ht="20.100000000000001" customHeight="1" x14ac:dyDescent="0.25"/>
    <row r="31" spans="1:7" ht="24.95" customHeight="1" x14ac:dyDescent="0.25">
      <c r="A31" s="186"/>
      <c r="B31" s="186"/>
      <c r="C31" s="186"/>
      <c r="D31" s="186"/>
    </row>
    <row r="32" spans="1:7" ht="15" customHeight="1" x14ac:dyDescent="0.25">
      <c r="A32" s="16" t="s">
        <v>90</v>
      </c>
      <c r="B32" s="16"/>
      <c r="C32" s="16"/>
      <c r="D32" s="16"/>
      <c r="E32" s="19"/>
    </row>
    <row r="33" spans="1:5" ht="24.95" customHeight="1" x14ac:dyDescent="0.25">
      <c r="A33" s="186"/>
      <c r="B33" s="186"/>
      <c r="C33" s="186"/>
      <c r="D33" s="186"/>
      <c r="E33" s="19"/>
    </row>
    <row r="34" spans="1:5" ht="15" customHeight="1" x14ac:dyDescent="0.25">
      <c r="A34" t="s">
        <v>27</v>
      </c>
      <c r="E34" s="19"/>
    </row>
    <row r="35" spans="1:5" ht="24.95" customHeight="1" x14ac:dyDescent="0.25">
      <c r="A35" s="186"/>
      <c r="B35" s="186"/>
      <c r="C35" s="186"/>
      <c r="D35" s="186"/>
      <c r="E35" s="19"/>
    </row>
    <row r="36" spans="1:5" ht="15" customHeight="1" x14ac:dyDescent="0.25">
      <c r="A36" s="16" t="s">
        <v>28</v>
      </c>
      <c r="B36" s="16"/>
      <c r="C36" s="16"/>
      <c r="D36" s="16"/>
      <c r="E36" s="19"/>
    </row>
    <row r="37" spans="1:5" ht="20.100000000000001" customHeight="1" x14ac:dyDescent="0.25"/>
    <row r="38" spans="1:5" ht="20.100000000000001" customHeight="1" x14ac:dyDescent="0.25"/>
    <row r="39" spans="1:5" ht="20.100000000000001" customHeight="1" x14ac:dyDescent="0.25"/>
  </sheetData>
  <mergeCells count="20">
    <mergeCell ref="A35:D35"/>
    <mergeCell ref="B16:E16"/>
    <mergeCell ref="B17:E17"/>
    <mergeCell ref="B20:C20"/>
    <mergeCell ref="B21:E21"/>
    <mergeCell ref="B23:E23"/>
    <mergeCell ref="B24:E24"/>
    <mergeCell ref="A31:D31"/>
    <mergeCell ref="A33:D33"/>
    <mergeCell ref="B25:E25"/>
    <mergeCell ref="B26:E26"/>
    <mergeCell ref="B12:E12"/>
    <mergeCell ref="B14:E14"/>
    <mergeCell ref="B15:E15"/>
    <mergeCell ref="A1:E1"/>
    <mergeCell ref="B3:E3"/>
    <mergeCell ref="B5:E5"/>
    <mergeCell ref="B8:E8"/>
    <mergeCell ref="B9:C9"/>
    <mergeCell ref="B4:E4"/>
  </mergeCells>
  <pageMargins left="0.7" right="0.7" top="0.75" bottom="0.75" header="0.3" footer="0.3"/>
  <pageSetup orientation="portrait" r:id="rId1"/>
  <headerFooter>
    <oddHeader>&amp;L&amp;F&amp;C&amp;A&amp;R&amp;D &amp;T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topLeftCell="D1" zoomScaleNormal="100" workbookViewId="0">
      <selection activeCell="I11" sqref="I11"/>
    </sheetView>
  </sheetViews>
  <sheetFormatPr defaultColWidth="9.140625" defaultRowHeight="15" x14ac:dyDescent="0.25"/>
  <cols>
    <col min="1" max="1" width="5.5703125" customWidth="1"/>
    <col min="2" max="2" width="38.7109375" customWidth="1"/>
    <col min="3" max="3" width="37.28515625" customWidth="1"/>
    <col min="4" max="4" width="11.28515625" customWidth="1"/>
    <col min="5" max="5" width="2.7109375" bestFit="1" customWidth="1"/>
    <col min="6" max="6" width="9.140625" customWidth="1"/>
    <col min="7" max="7" width="2.7109375" customWidth="1"/>
    <col min="8" max="8" width="10.28515625" customWidth="1"/>
    <col min="9" max="9" width="38.7109375" customWidth="1"/>
    <col min="10" max="10" width="11.140625" customWidth="1"/>
    <col min="11" max="11" width="2.7109375" bestFit="1" customWidth="1"/>
    <col min="12" max="12" width="1.42578125" customWidth="1"/>
  </cols>
  <sheetData>
    <row r="1" spans="1:13" ht="23.25" x14ac:dyDescent="0.35">
      <c r="A1" s="212" t="s">
        <v>31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3" ht="21.95" customHeight="1" x14ac:dyDescent="0.25">
      <c r="B2" s="7" t="s">
        <v>32</v>
      </c>
      <c r="C2" s="182"/>
      <c r="D2" s="182"/>
      <c r="E2" s="8"/>
      <c r="F2" s="8"/>
      <c r="G2" s="8"/>
      <c r="H2" s="7" t="s">
        <v>33</v>
      </c>
      <c r="I2" s="182"/>
      <c r="J2" s="182"/>
      <c r="K2" s="8"/>
      <c r="L2" s="1"/>
      <c r="M2" s="1"/>
    </row>
    <row r="3" spans="1:13" ht="21.95" customHeight="1" x14ac:dyDescent="0.25">
      <c r="B3" s="7" t="s">
        <v>16</v>
      </c>
      <c r="C3" s="182"/>
      <c r="D3" s="182"/>
      <c r="E3" s="8"/>
      <c r="F3" s="8"/>
      <c r="G3" s="8"/>
      <c r="H3" s="7" t="s">
        <v>54</v>
      </c>
      <c r="I3" s="182"/>
      <c r="J3" s="182"/>
      <c r="K3" s="8"/>
      <c r="L3" s="1"/>
      <c r="M3" s="1"/>
    </row>
    <row r="4" spans="1:13" ht="16.5" thickBo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9"/>
      <c r="L4" s="1"/>
      <c r="M4" s="1"/>
    </row>
    <row r="5" spans="1:13" ht="16.5" thickBot="1" x14ac:dyDescent="0.3">
      <c r="A5" s="47"/>
      <c r="B5" s="209" t="s">
        <v>34</v>
      </c>
      <c r="C5" s="210"/>
      <c r="D5" s="209" t="s">
        <v>19</v>
      </c>
      <c r="E5" s="210"/>
      <c r="F5" s="210"/>
      <c r="G5" s="210"/>
      <c r="H5" s="211"/>
      <c r="I5" s="209" t="s">
        <v>39</v>
      </c>
      <c r="J5" s="210"/>
      <c r="K5" s="211"/>
      <c r="L5" s="1"/>
      <c r="M5" s="1"/>
    </row>
    <row r="6" spans="1:13" ht="33" customHeight="1" thickBot="1" x14ac:dyDescent="0.3">
      <c r="A6" s="119" t="s">
        <v>35</v>
      </c>
      <c r="B6" s="54" t="s">
        <v>98</v>
      </c>
      <c r="C6" s="55" t="s">
        <v>0</v>
      </c>
      <c r="D6" s="198" t="s">
        <v>36</v>
      </c>
      <c r="E6" s="199"/>
      <c r="F6" s="200" t="s">
        <v>37</v>
      </c>
      <c r="G6" s="200"/>
      <c r="H6" s="62" t="s">
        <v>9</v>
      </c>
      <c r="I6" s="53" t="s">
        <v>128</v>
      </c>
      <c r="J6" s="201" t="s">
        <v>38</v>
      </c>
      <c r="K6" s="202"/>
      <c r="L6" s="1"/>
      <c r="M6" s="1"/>
    </row>
    <row r="7" spans="1:13" s="4" customFormat="1" ht="18" customHeight="1" x14ac:dyDescent="0.25">
      <c r="A7" s="48">
        <v>1</v>
      </c>
      <c r="B7" s="59"/>
      <c r="C7" s="60" t="s">
        <v>40</v>
      </c>
      <c r="D7" s="203">
        <v>20</v>
      </c>
      <c r="E7" s="204"/>
      <c r="F7" s="205"/>
      <c r="G7" s="206"/>
      <c r="H7" s="61">
        <f>D7+F7</f>
        <v>20</v>
      </c>
      <c r="I7" s="34"/>
      <c r="J7" s="207">
        <v>25</v>
      </c>
      <c r="K7" s="208"/>
      <c r="L7" s="3"/>
      <c r="M7" s="3"/>
    </row>
    <row r="8" spans="1:13" s="4" customFormat="1" ht="18" customHeight="1" x14ac:dyDescent="0.25">
      <c r="A8" s="49">
        <v>2</v>
      </c>
      <c r="B8" s="5"/>
      <c r="C8" s="51" t="s">
        <v>97</v>
      </c>
      <c r="D8" s="188">
        <v>40</v>
      </c>
      <c r="E8" s="189"/>
      <c r="F8" s="190"/>
      <c r="G8" s="191"/>
      <c r="H8" s="94">
        <f t="shared" ref="H8:H21" si="0">D8+F8</f>
        <v>40</v>
      </c>
      <c r="I8" s="35"/>
      <c r="J8" s="189">
        <v>30</v>
      </c>
      <c r="K8" s="192"/>
      <c r="L8" s="3"/>
      <c r="M8" s="3"/>
    </row>
    <row r="9" spans="1:13" s="4" customFormat="1" ht="18" customHeight="1" x14ac:dyDescent="0.25">
      <c r="A9" s="49">
        <v>3</v>
      </c>
      <c r="B9" s="5"/>
      <c r="C9" s="51" t="s">
        <v>41</v>
      </c>
      <c r="D9" s="188">
        <v>100</v>
      </c>
      <c r="E9" s="189"/>
      <c r="F9" s="190"/>
      <c r="G9" s="191"/>
      <c r="H9" s="94">
        <f t="shared" si="0"/>
        <v>100</v>
      </c>
      <c r="I9" s="35"/>
      <c r="J9" s="189">
        <v>120</v>
      </c>
      <c r="K9" s="192"/>
      <c r="L9" s="3"/>
      <c r="M9" s="3"/>
    </row>
    <row r="10" spans="1:13" s="4" customFormat="1" ht="18" customHeight="1" x14ac:dyDescent="0.25">
      <c r="A10" s="49">
        <v>4</v>
      </c>
      <c r="B10" s="5"/>
      <c r="C10" s="51" t="s">
        <v>42</v>
      </c>
      <c r="D10" s="188">
        <v>0</v>
      </c>
      <c r="E10" s="189"/>
      <c r="F10" s="190">
        <v>60</v>
      </c>
      <c r="G10" s="191"/>
      <c r="H10" s="94">
        <f t="shared" si="0"/>
        <v>60</v>
      </c>
      <c r="I10" s="35"/>
      <c r="J10" s="189">
        <v>30</v>
      </c>
      <c r="K10" s="192"/>
      <c r="L10" s="3"/>
      <c r="M10" s="3"/>
    </row>
    <row r="11" spans="1:13" s="4" customFormat="1" ht="18" customHeight="1" x14ac:dyDescent="0.25">
      <c r="A11" s="49">
        <v>5</v>
      </c>
      <c r="B11" s="5"/>
      <c r="C11" s="51" t="s">
        <v>43</v>
      </c>
      <c r="D11" s="188">
        <v>500</v>
      </c>
      <c r="E11" s="189"/>
      <c r="F11" s="190"/>
      <c r="G11" s="191"/>
      <c r="H11" s="94">
        <f t="shared" si="0"/>
        <v>500</v>
      </c>
      <c r="I11" s="35"/>
      <c r="J11" s="189">
        <v>600</v>
      </c>
      <c r="K11" s="192"/>
      <c r="L11" s="3"/>
      <c r="M11" s="3"/>
    </row>
    <row r="12" spans="1:13" s="4" customFormat="1" ht="18" customHeight="1" x14ac:dyDescent="0.25">
      <c r="A12" s="49">
        <v>6</v>
      </c>
      <c r="B12" s="5"/>
      <c r="C12" s="51" t="s">
        <v>44</v>
      </c>
      <c r="D12" s="188">
        <v>200</v>
      </c>
      <c r="E12" s="189"/>
      <c r="F12" s="190"/>
      <c r="G12" s="191"/>
      <c r="H12" s="94">
        <f t="shared" si="0"/>
        <v>200</v>
      </c>
      <c r="I12" s="35"/>
      <c r="J12" s="189">
        <v>80</v>
      </c>
      <c r="K12" s="192"/>
      <c r="L12" s="3"/>
      <c r="M12" s="3"/>
    </row>
    <row r="13" spans="1:13" s="4" customFormat="1" ht="18" customHeight="1" x14ac:dyDescent="0.25">
      <c r="A13" s="49">
        <v>7</v>
      </c>
      <c r="B13" s="5"/>
      <c r="C13" s="51"/>
      <c r="D13" s="188"/>
      <c r="E13" s="189"/>
      <c r="F13" s="190"/>
      <c r="G13" s="191"/>
      <c r="H13" s="94">
        <f t="shared" si="0"/>
        <v>0</v>
      </c>
      <c r="I13" s="35"/>
      <c r="J13" s="189"/>
      <c r="K13" s="192"/>
      <c r="L13" s="3"/>
      <c r="M13" s="3"/>
    </row>
    <row r="14" spans="1:13" s="4" customFormat="1" ht="18" customHeight="1" x14ac:dyDescent="0.25">
      <c r="A14" s="49">
        <v>8</v>
      </c>
      <c r="B14" s="5"/>
      <c r="C14" s="51"/>
      <c r="D14" s="188"/>
      <c r="E14" s="189"/>
      <c r="F14" s="190"/>
      <c r="G14" s="191"/>
      <c r="H14" s="94">
        <f t="shared" si="0"/>
        <v>0</v>
      </c>
      <c r="I14" s="35"/>
      <c r="J14" s="189"/>
      <c r="K14" s="192"/>
      <c r="L14" s="3"/>
      <c r="M14" s="3"/>
    </row>
    <row r="15" spans="1:13" s="4" customFormat="1" ht="18" customHeight="1" x14ac:dyDescent="0.25">
      <c r="A15" s="49">
        <v>9</v>
      </c>
      <c r="B15" s="5"/>
      <c r="C15" s="51"/>
      <c r="D15" s="188"/>
      <c r="E15" s="189"/>
      <c r="F15" s="190"/>
      <c r="G15" s="191"/>
      <c r="H15" s="94">
        <f t="shared" si="0"/>
        <v>0</v>
      </c>
      <c r="I15" s="35"/>
      <c r="J15" s="189"/>
      <c r="K15" s="192"/>
      <c r="L15" s="3"/>
      <c r="M15" s="3"/>
    </row>
    <row r="16" spans="1:13" s="4" customFormat="1" ht="18" customHeight="1" x14ac:dyDescent="0.25">
      <c r="A16" s="49">
        <v>10</v>
      </c>
      <c r="B16" s="5"/>
      <c r="C16" s="51"/>
      <c r="D16" s="188"/>
      <c r="E16" s="189"/>
      <c r="F16" s="190"/>
      <c r="G16" s="191"/>
      <c r="H16" s="94">
        <f t="shared" si="0"/>
        <v>0</v>
      </c>
      <c r="I16" s="35"/>
      <c r="J16" s="189"/>
      <c r="K16" s="192"/>
      <c r="L16" s="3"/>
      <c r="M16" s="3"/>
    </row>
    <row r="17" spans="1:13" s="4" customFormat="1" ht="18" customHeight="1" x14ac:dyDescent="0.25">
      <c r="A17" s="49">
        <v>11</v>
      </c>
      <c r="B17" s="5"/>
      <c r="C17" s="51"/>
      <c r="D17" s="188"/>
      <c r="E17" s="189"/>
      <c r="F17" s="190"/>
      <c r="G17" s="191"/>
      <c r="H17" s="94">
        <f t="shared" si="0"/>
        <v>0</v>
      </c>
      <c r="I17" s="35"/>
      <c r="J17" s="189"/>
      <c r="K17" s="192"/>
      <c r="L17" s="3"/>
      <c r="M17" s="3"/>
    </row>
    <row r="18" spans="1:13" s="4" customFormat="1" ht="18" customHeight="1" x14ac:dyDescent="0.25">
      <c r="A18" s="49">
        <v>12</v>
      </c>
      <c r="B18" s="5"/>
      <c r="C18" s="51"/>
      <c r="D18" s="188"/>
      <c r="E18" s="189"/>
      <c r="F18" s="190"/>
      <c r="G18" s="191"/>
      <c r="H18" s="94">
        <f t="shared" si="0"/>
        <v>0</v>
      </c>
      <c r="I18" s="35"/>
      <c r="J18" s="189"/>
      <c r="K18" s="192"/>
      <c r="L18" s="3"/>
      <c r="M18" s="3"/>
    </row>
    <row r="19" spans="1:13" s="4" customFormat="1" ht="18" customHeight="1" x14ac:dyDescent="0.25">
      <c r="A19" s="49">
        <v>13</v>
      </c>
      <c r="B19" s="5"/>
      <c r="C19" s="51"/>
      <c r="D19" s="188"/>
      <c r="E19" s="189"/>
      <c r="F19" s="190"/>
      <c r="G19" s="191"/>
      <c r="H19" s="94">
        <f t="shared" si="0"/>
        <v>0</v>
      </c>
      <c r="I19" s="35"/>
      <c r="J19" s="189"/>
      <c r="K19" s="192"/>
      <c r="L19" s="3"/>
      <c r="M19" s="3"/>
    </row>
    <row r="20" spans="1:13" s="4" customFormat="1" ht="18" customHeight="1" x14ac:dyDescent="0.25">
      <c r="A20" s="49">
        <v>14</v>
      </c>
      <c r="B20" s="5"/>
      <c r="C20" s="51"/>
      <c r="D20" s="188"/>
      <c r="E20" s="189"/>
      <c r="F20" s="190"/>
      <c r="G20" s="191"/>
      <c r="H20" s="94">
        <f t="shared" si="0"/>
        <v>0</v>
      </c>
      <c r="I20" s="35"/>
      <c r="J20" s="189"/>
      <c r="K20" s="192"/>
      <c r="L20" s="3"/>
      <c r="M20" s="3"/>
    </row>
    <row r="21" spans="1:13" s="4" customFormat="1" ht="18" customHeight="1" thickBot="1" x14ac:dyDescent="0.3">
      <c r="A21" s="50">
        <v>15</v>
      </c>
      <c r="B21" s="6"/>
      <c r="C21" s="52"/>
      <c r="D21" s="193"/>
      <c r="E21" s="194"/>
      <c r="F21" s="195"/>
      <c r="G21" s="196"/>
      <c r="H21" s="95">
        <f t="shared" si="0"/>
        <v>0</v>
      </c>
      <c r="I21" s="36"/>
      <c r="J21" s="194"/>
      <c r="K21" s="197"/>
      <c r="L21" s="3"/>
      <c r="M21" s="3"/>
    </row>
    <row r="22" spans="1:13" ht="16.5" thickBot="1" x14ac:dyDescent="0.3">
      <c r="A22" s="58"/>
      <c r="B22" s="8"/>
      <c r="C22" s="8"/>
      <c r="D22" s="100">
        <f>SUM(D7:D21)</f>
        <v>860</v>
      </c>
      <c r="E22" s="2" t="s">
        <v>1</v>
      </c>
      <c r="F22" s="100">
        <f>SUM(F7:F21)</f>
        <v>60</v>
      </c>
      <c r="G22" s="2" t="s">
        <v>2</v>
      </c>
      <c r="H22" s="2"/>
      <c r="I22" s="8"/>
      <c r="J22" s="101">
        <f>SUM(J7:J21)</f>
        <v>885</v>
      </c>
      <c r="K22" s="2" t="s">
        <v>3</v>
      </c>
      <c r="L22" s="1"/>
      <c r="M22" s="1"/>
    </row>
    <row r="23" spans="1:13" ht="16.5" thickTop="1" x14ac:dyDescent="0.25">
      <c r="A23" s="58"/>
      <c r="B23" s="8"/>
      <c r="C23" s="8"/>
      <c r="D23" s="97"/>
      <c r="E23" s="2"/>
      <c r="F23" s="97"/>
      <c r="G23" s="2"/>
      <c r="H23" s="2"/>
      <c r="I23" s="8" t="s">
        <v>45</v>
      </c>
      <c r="J23" s="102">
        <f>F22*-1</f>
        <v>-60</v>
      </c>
      <c r="K23" s="2"/>
      <c r="L23" s="1"/>
      <c r="M23" s="1"/>
    </row>
    <row r="24" spans="1:13" ht="16.5" thickBot="1" x14ac:dyDescent="0.3">
      <c r="A24" s="58"/>
      <c r="B24" s="8"/>
      <c r="C24" s="8"/>
      <c r="D24" s="97"/>
      <c r="E24" s="2"/>
      <c r="F24" s="97"/>
      <c r="G24" s="2"/>
      <c r="H24" s="2"/>
      <c r="I24" s="8" t="s">
        <v>46</v>
      </c>
      <c r="J24" s="99">
        <f>SUM(J22:J23)</f>
        <v>825</v>
      </c>
      <c r="K24" s="2"/>
      <c r="L24" s="1"/>
      <c r="M24" s="1"/>
    </row>
    <row r="25" spans="1:13" ht="16.5" thickTop="1" x14ac:dyDescent="0.25">
      <c r="A25" s="58"/>
      <c r="B25" s="8"/>
      <c r="C25" s="8"/>
      <c r="D25" s="97"/>
      <c r="E25" s="2"/>
      <c r="F25" s="97"/>
      <c r="G25" s="2"/>
      <c r="H25" s="2"/>
      <c r="I25" s="8"/>
      <c r="J25" s="98"/>
      <c r="K25" s="2"/>
      <c r="L25" s="1"/>
      <c r="M25" s="1"/>
    </row>
    <row r="26" spans="1:13" ht="16.5" thickBot="1" x14ac:dyDescent="0.3">
      <c r="A26" s="8" t="s">
        <v>55</v>
      </c>
      <c r="B26" s="8"/>
      <c r="C26" s="8"/>
      <c r="D26" s="8"/>
      <c r="E26" s="8"/>
      <c r="F26" s="8"/>
      <c r="G26" s="8"/>
      <c r="H26" s="8"/>
      <c r="I26" s="9"/>
      <c r="J26" s="9"/>
      <c r="K26" s="9"/>
    </row>
    <row r="27" spans="1:13" ht="15.75" x14ac:dyDescent="0.25">
      <c r="A27" s="10" t="s">
        <v>47</v>
      </c>
      <c r="B27" s="10"/>
      <c r="C27" s="8"/>
      <c r="D27" s="8"/>
      <c r="E27" s="104" t="s">
        <v>50</v>
      </c>
      <c r="F27" s="105"/>
      <c r="G27" s="105"/>
      <c r="H27" s="105"/>
      <c r="I27" s="105"/>
      <c r="J27" s="105"/>
      <c r="K27" s="106"/>
    </row>
    <row r="28" spans="1:13" ht="15.75" x14ac:dyDescent="0.25">
      <c r="A28" s="10" t="s">
        <v>48</v>
      </c>
      <c r="C28" s="8"/>
      <c r="D28" s="8"/>
      <c r="E28" s="107" t="s">
        <v>51</v>
      </c>
      <c r="F28" s="41"/>
      <c r="G28" s="41"/>
      <c r="H28" s="42" t="s">
        <v>52</v>
      </c>
      <c r="I28" s="115">
        <v>0.75</v>
      </c>
      <c r="J28" s="42">
        <f>J24*I28</f>
        <v>618.75</v>
      </c>
      <c r="K28" s="108"/>
    </row>
    <row r="29" spans="1:13" ht="15.75" x14ac:dyDescent="0.25">
      <c r="A29" s="10" t="s">
        <v>49</v>
      </c>
      <c r="B29" s="10"/>
      <c r="C29" s="8"/>
      <c r="D29" s="8"/>
      <c r="E29" s="107" t="s">
        <v>53</v>
      </c>
      <c r="F29" s="41"/>
      <c r="G29" s="18"/>
      <c r="I29" s="116"/>
      <c r="J29" s="42">
        <f>J24-J28</f>
        <v>206.25</v>
      </c>
      <c r="K29" s="108"/>
    </row>
    <row r="30" spans="1:13" ht="15.75" customHeight="1" x14ac:dyDescent="0.25">
      <c r="A30" s="111"/>
      <c r="B30" s="112"/>
      <c r="C30" s="8"/>
      <c r="D30" s="8"/>
      <c r="E30" s="107"/>
      <c r="F30" s="41"/>
      <c r="G30" s="41"/>
      <c r="H30" s="42"/>
      <c r="I30" s="18"/>
      <c r="J30" s="42"/>
      <c r="K30" s="108"/>
    </row>
    <row r="31" spans="1:13" ht="16.5" thickBot="1" x14ac:dyDescent="0.3">
      <c r="A31" s="112"/>
      <c r="B31" s="112"/>
      <c r="C31" s="8"/>
      <c r="D31" s="8"/>
      <c r="E31" s="107"/>
      <c r="F31" s="41"/>
      <c r="G31" s="41"/>
      <c r="H31" s="42"/>
      <c r="I31" s="18"/>
      <c r="J31" s="43">
        <f>SUM(J28:J30)</f>
        <v>825</v>
      </c>
      <c r="K31" s="108"/>
    </row>
    <row r="32" spans="1:13" ht="17.25" thickTop="1" thickBot="1" x14ac:dyDescent="0.3">
      <c r="A32" s="10"/>
      <c r="B32" s="10"/>
      <c r="C32" s="8"/>
      <c r="D32" s="8"/>
      <c r="E32" s="109"/>
      <c r="F32" s="44"/>
      <c r="G32" s="44"/>
      <c r="H32" s="45"/>
      <c r="I32" s="45"/>
      <c r="J32" s="14"/>
      <c r="K32" s="110"/>
    </row>
    <row r="33" spans="1:8" ht="15.75" x14ac:dyDescent="0.25">
      <c r="A33" s="10"/>
      <c r="B33" s="10"/>
      <c r="C33" s="8"/>
      <c r="D33" s="8"/>
      <c r="E33" s="8"/>
      <c r="F33" s="8"/>
      <c r="G33" s="8"/>
      <c r="H33" s="8"/>
    </row>
    <row r="34" spans="1:8" ht="15.75" x14ac:dyDescent="0.25">
      <c r="A34" s="10"/>
      <c r="B34" s="10"/>
      <c r="C34" s="8"/>
      <c r="D34" s="8"/>
      <c r="E34" s="8"/>
      <c r="F34" s="8"/>
      <c r="G34" s="8"/>
      <c r="H34" s="8"/>
    </row>
    <row r="35" spans="1:8" ht="15.75" x14ac:dyDescent="0.25">
      <c r="A35" s="10"/>
      <c r="B35" s="10"/>
      <c r="C35" s="8"/>
      <c r="D35" s="8"/>
      <c r="E35" s="8"/>
      <c r="F35" s="8"/>
      <c r="G35" s="8"/>
      <c r="H35" s="8"/>
    </row>
  </sheetData>
  <mergeCells count="56">
    <mergeCell ref="B5:C5"/>
    <mergeCell ref="D5:H5"/>
    <mergeCell ref="I5:K5"/>
    <mergeCell ref="A1:K1"/>
    <mergeCell ref="C2:D2"/>
    <mergeCell ref="I2:J2"/>
    <mergeCell ref="C3:D3"/>
    <mergeCell ref="I3:J3"/>
    <mergeCell ref="D6:E6"/>
    <mergeCell ref="F6:G6"/>
    <mergeCell ref="J6:K6"/>
    <mergeCell ref="D7:E7"/>
    <mergeCell ref="F7:G7"/>
    <mergeCell ref="J7:K7"/>
    <mergeCell ref="D8:E8"/>
    <mergeCell ref="F8:G8"/>
    <mergeCell ref="J8:K8"/>
    <mergeCell ref="D9:E9"/>
    <mergeCell ref="F9:G9"/>
    <mergeCell ref="J9:K9"/>
    <mergeCell ref="D10:E10"/>
    <mergeCell ref="F10:G10"/>
    <mergeCell ref="J10:K10"/>
    <mergeCell ref="D11:E11"/>
    <mergeCell ref="F11:G11"/>
    <mergeCell ref="J11:K11"/>
    <mergeCell ref="D12:E12"/>
    <mergeCell ref="F12:G12"/>
    <mergeCell ref="J12:K12"/>
    <mergeCell ref="D13:E13"/>
    <mergeCell ref="F13:G13"/>
    <mergeCell ref="J13:K13"/>
    <mergeCell ref="D14:E14"/>
    <mergeCell ref="F14:G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J17:K17"/>
    <mergeCell ref="D18:E18"/>
    <mergeCell ref="F18:G18"/>
    <mergeCell ref="J18:K18"/>
    <mergeCell ref="D19:E19"/>
    <mergeCell ref="F19:G19"/>
    <mergeCell ref="J19:K19"/>
    <mergeCell ref="D20:E20"/>
    <mergeCell ref="F20:G20"/>
    <mergeCell ref="J20:K20"/>
    <mergeCell ref="D21:E21"/>
    <mergeCell ref="F21:G21"/>
    <mergeCell ref="J21:K21"/>
  </mergeCells>
  <printOptions horizontalCentered="1" verticalCentered="1"/>
  <pageMargins left="0.25" right="0.25" top="0.75" bottom="0.75" header="0.3" footer="0.3"/>
  <pageSetup paperSize="5" scale="89" orientation="landscape" r:id="rId1"/>
  <headerFooter>
    <oddHeader>&amp;L&amp;F&amp;C&amp;A&amp;R&amp;D &amp;T</oddHeader>
    <oddFooter>&amp;CPage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0"/>
  <sheetViews>
    <sheetView showGridLines="0" zoomScale="90" zoomScaleNormal="90" workbookViewId="0">
      <selection activeCell="B9" sqref="B9:B10"/>
    </sheetView>
  </sheetViews>
  <sheetFormatPr defaultColWidth="9.140625" defaultRowHeight="15" x14ac:dyDescent="0.25"/>
  <cols>
    <col min="1" max="1" width="43.28515625" customWidth="1"/>
    <col min="2" max="2" width="27.42578125" customWidth="1"/>
    <col min="3" max="3" width="23.85546875" customWidth="1"/>
    <col min="4" max="4" width="12.28515625" bestFit="1" customWidth="1"/>
    <col min="5" max="5" width="12.7109375" bestFit="1" customWidth="1"/>
    <col min="6" max="6" width="11.5703125" bestFit="1" customWidth="1"/>
    <col min="7" max="7" width="13.42578125" customWidth="1"/>
    <col min="8" max="8" width="32.85546875" bestFit="1" customWidth="1"/>
  </cols>
  <sheetData>
    <row r="1" spans="1:8" ht="18.75" x14ac:dyDescent="0.3">
      <c r="A1" s="20" t="s">
        <v>56</v>
      </c>
      <c r="B1" s="21"/>
      <c r="C1" s="21"/>
      <c r="D1" s="21"/>
      <c r="E1" s="22"/>
      <c r="F1" s="22"/>
      <c r="G1" s="23"/>
      <c r="H1" s="23"/>
    </row>
    <row r="2" spans="1:8" ht="18.75" x14ac:dyDescent="0.3">
      <c r="A2" s="20" t="s">
        <v>57</v>
      </c>
      <c r="B2" s="21"/>
      <c r="C2" s="21"/>
      <c r="D2" s="21"/>
      <c r="E2" s="22"/>
      <c r="F2" s="22"/>
      <c r="G2" s="23"/>
      <c r="H2" s="23"/>
    </row>
    <row r="3" spans="1:8" ht="15.75" x14ac:dyDescent="0.25">
      <c r="A3" s="23"/>
      <c r="B3" s="22"/>
      <c r="C3" s="22"/>
      <c r="D3" s="22"/>
      <c r="E3" s="23"/>
      <c r="F3" s="23"/>
      <c r="G3" s="23"/>
      <c r="H3" s="23"/>
    </row>
    <row r="4" spans="1:8" ht="15.75" x14ac:dyDescent="0.25">
      <c r="A4" s="24" t="s">
        <v>58</v>
      </c>
      <c r="B4" s="24" t="s">
        <v>0</v>
      </c>
      <c r="C4" s="24"/>
      <c r="D4" s="28"/>
      <c r="E4" s="24" t="s">
        <v>91</v>
      </c>
      <c r="F4" s="23"/>
      <c r="H4" s="23"/>
    </row>
    <row r="5" spans="1:8" ht="15.75" x14ac:dyDescent="0.25">
      <c r="A5" s="21">
        <v>1000</v>
      </c>
      <c r="B5" s="23" t="s">
        <v>59</v>
      </c>
      <c r="C5" s="23"/>
      <c r="D5" s="28"/>
      <c r="E5" s="21" t="s">
        <v>10</v>
      </c>
      <c r="F5" s="213" t="s">
        <v>66</v>
      </c>
      <c r="G5" s="213"/>
      <c r="H5" s="23"/>
    </row>
    <row r="6" spans="1:8" ht="15.75" x14ac:dyDescent="0.25">
      <c r="A6" s="21">
        <v>2401</v>
      </c>
      <c r="B6" s="23" t="s">
        <v>60</v>
      </c>
      <c r="C6" s="23"/>
      <c r="D6" s="28"/>
      <c r="E6" s="21" t="s">
        <v>11</v>
      </c>
      <c r="F6" s="103" t="s">
        <v>67</v>
      </c>
      <c r="G6" s="103"/>
      <c r="H6" s="23"/>
    </row>
    <row r="7" spans="1:8" ht="15.75" x14ac:dyDescent="0.25">
      <c r="A7" s="21">
        <v>4801</v>
      </c>
      <c r="B7" s="23" t="s">
        <v>131</v>
      </c>
      <c r="C7" s="23"/>
      <c r="D7" s="28"/>
      <c r="E7" s="21" t="s">
        <v>12</v>
      </c>
      <c r="F7" s="103" t="s">
        <v>68</v>
      </c>
      <c r="G7" s="103"/>
      <c r="H7" s="23"/>
    </row>
    <row r="8" spans="1:8" ht="15.75" x14ac:dyDescent="0.25">
      <c r="A8" s="21">
        <v>4802</v>
      </c>
      <c r="B8" s="23" t="s">
        <v>72</v>
      </c>
      <c r="C8" s="23"/>
      <c r="D8" s="28"/>
      <c r="E8" s="21" t="s">
        <v>13</v>
      </c>
      <c r="F8" s="103" t="s">
        <v>69</v>
      </c>
      <c r="G8" s="103"/>
      <c r="H8" s="23"/>
    </row>
    <row r="9" spans="1:8" ht="15.75" x14ac:dyDescent="0.25">
      <c r="A9" s="21">
        <v>4803</v>
      </c>
      <c r="B9" s="120" t="s">
        <v>129</v>
      </c>
      <c r="C9" s="120"/>
      <c r="D9" s="28"/>
      <c r="E9" s="21"/>
      <c r="F9" s="103" t="s">
        <v>5</v>
      </c>
      <c r="G9" s="103"/>
      <c r="H9" s="23"/>
    </row>
    <row r="10" spans="1:8" ht="15.75" x14ac:dyDescent="0.25">
      <c r="A10" s="21">
        <v>4804</v>
      </c>
      <c r="B10" s="120" t="s">
        <v>130</v>
      </c>
      <c r="C10" s="120"/>
      <c r="D10" s="28"/>
      <c r="E10" s="21" t="s">
        <v>14</v>
      </c>
      <c r="F10" s="103" t="s">
        <v>70</v>
      </c>
      <c r="G10" s="103"/>
      <c r="H10" s="23"/>
    </row>
    <row r="11" spans="1:8" ht="15.75" x14ac:dyDescent="0.25">
      <c r="A11" s="21">
        <v>4805</v>
      </c>
      <c r="B11" s="117" t="s">
        <v>92</v>
      </c>
      <c r="C11" s="117"/>
      <c r="D11" s="28"/>
      <c r="E11" s="21" t="s">
        <v>15</v>
      </c>
      <c r="F11" s="213" t="s">
        <v>71</v>
      </c>
      <c r="G11" s="213"/>
      <c r="H11" s="23"/>
    </row>
    <row r="12" spans="1:8" ht="15.75" x14ac:dyDescent="0.25">
      <c r="A12" s="21">
        <v>5401</v>
      </c>
      <c r="B12" s="23" t="s">
        <v>61</v>
      </c>
      <c r="C12" s="23"/>
      <c r="D12" s="28"/>
      <c r="H12" s="23"/>
    </row>
    <row r="13" spans="1:8" ht="15.75" x14ac:dyDescent="0.25">
      <c r="D13" s="28"/>
      <c r="E13" s="26"/>
      <c r="F13" s="23"/>
      <c r="G13" s="23"/>
      <c r="H13" s="23"/>
    </row>
    <row r="14" spans="1:8" ht="16.5" thickBot="1" x14ac:dyDescent="0.3">
      <c r="A14" s="24" t="s">
        <v>62</v>
      </c>
      <c r="B14" s="23"/>
      <c r="C14" s="23"/>
      <c r="D14" s="23"/>
      <c r="E14" s="23"/>
      <c r="F14" s="29"/>
      <c r="G14" s="23"/>
      <c r="H14" s="23"/>
    </row>
    <row r="15" spans="1:8" ht="15.75" x14ac:dyDescent="0.25">
      <c r="A15" s="89" t="s">
        <v>6</v>
      </c>
      <c r="B15" s="90" t="s">
        <v>63</v>
      </c>
      <c r="C15" s="90"/>
      <c r="D15" s="121" t="s">
        <v>64</v>
      </c>
      <c r="E15" s="91" t="s">
        <v>93</v>
      </c>
      <c r="F15" s="91" t="s">
        <v>94</v>
      </c>
      <c r="G15" s="124" t="s">
        <v>95</v>
      </c>
      <c r="H15" s="23"/>
    </row>
    <row r="16" spans="1:8" ht="15.75" x14ac:dyDescent="0.25">
      <c r="A16" s="168" t="s">
        <v>65</v>
      </c>
      <c r="B16" s="167" t="str">
        <f>B10</f>
        <v>Enchères - Valeur des articles achetés (coûts directs)</v>
      </c>
      <c r="C16" s="122"/>
      <c r="D16" s="76">
        <v>4804</v>
      </c>
      <c r="E16" s="75">
        <f>'Rapport sommaire d l''enchère'!F22</f>
        <v>60</v>
      </c>
      <c r="F16" s="75"/>
      <c r="G16" s="81" t="s">
        <v>12</v>
      </c>
      <c r="H16" s="23"/>
    </row>
    <row r="17" spans="1:8" ht="15.75" x14ac:dyDescent="0.25">
      <c r="A17" s="164"/>
      <c r="B17" s="166" t="str">
        <f>B5</f>
        <v>Banque</v>
      </c>
      <c r="C17" s="79"/>
      <c r="D17" s="63">
        <v>1000</v>
      </c>
      <c r="E17" s="80"/>
      <c r="F17" s="79">
        <f>E16</f>
        <v>60</v>
      </c>
      <c r="G17" s="72"/>
      <c r="H17" s="23"/>
    </row>
    <row r="18" spans="1:8" ht="15.75" x14ac:dyDescent="0.25">
      <c r="A18" s="168" t="s">
        <v>73</v>
      </c>
      <c r="B18" s="167" t="str">
        <f>B5</f>
        <v>Banque</v>
      </c>
      <c r="C18" s="75"/>
      <c r="D18" s="76">
        <v>1000</v>
      </c>
      <c r="E18" s="75">
        <f>F19</f>
        <v>885</v>
      </c>
      <c r="F18" s="77"/>
      <c r="G18" s="81"/>
      <c r="H18" s="23"/>
    </row>
    <row r="19" spans="1:8" ht="15.75" x14ac:dyDescent="0.25">
      <c r="A19" s="164"/>
      <c r="B19" s="166" t="str">
        <f>B7</f>
        <v>Enchères - Produits des offres retenues - Contributions monétaires</v>
      </c>
      <c r="C19" s="79"/>
      <c r="D19" s="63">
        <v>4801</v>
      </c>
      <c r="E19" s="80"/>
      <c r="F19" s="79">
        <f>'Rapport sommaire d l''enchère'!J22</f>
        <v>885</v>
      </c>
      <c r="G19" s="72" t="s">
        <v>12</v>
      </c>
      <c r="H19" s="23"/>
    </row>
    <row r="20" spans="1:8" ht="15.75" x14ac:dyDescent="0.25">
      <c r="A20" s="168" t="s">
        <v>74</v>
      </c>
      <c r="B20" s="167" t="str">
        <f>B9</f>
        <v>Enchères - Articles donnés à la valeur de détail (coûts directs)</v>
      </c>
      <c r="C20" s="75"/>
      <c r="D20" s="76">
        <v>4803</v>
      </c>
      <c r="E20" s="75">
        <f>'Rapport sommaire d l''enchère'!D22</f>
        <v>860</v>
      </c>
      <c r="F20" s="77"/>
      <c r="G20" s="81" t="s">
        <v>12</v>
      </c>
      <c r="H20" s="23"/>
    </row>
    <row r="21" spans="1:8" ht="15.75" x14ac:dyDescent="0.25">
      <c r="A21" s="164"/>
      <c r="B21" s="166" t="str">
        <f>B8</f>
        <v>Enchères - Articles donnés - Contributions de B&amp;S</v>
      </c>
      <c r="C21" s="79"/>
      <c r="D21" s="63">
        <f>A8</f>
        <v>4802</v>
      </c>
      <c r="E21" s="80"/>
      <c r="F21" s="79">
        <f>E20</f>
        <v>860</v>
      </c>
      <c r="G21" s="72"/>
      <c r="H21" s="23"/>
    </row>
    <row r="22" spans="1:8" ht="15.75" x14ac:dyDescent="0.25">
      <c r="A22" s="168" t="s">
        <v>75</v>
      </c>
      <c r="B22" s="167" t="s">
        <v>76</v>
      </c>
      <c r="C22" s="75"/>
      <c r="D22" s="76">
        <v>5401</v>
      </c>
      <c r="E22" s="75">
        <f>'Rapport sommaire d l''enchère'!J28</f>
        <v>618.75</v>
      </c>
      <c r="F22" s="75"/>
      <c r="G22" s="81" t="s">
        <v>12</v>
      </c>
      <c r="H22" s="23"/>
    </row>
    <row r="23" spans="1:8" ht="16.5" thickBot="1" x14ac:dyDescent="0.3">
      <c r="A23" s="170"/>
      <c r="B23" s="172" t="str">
        <f>B6</f>
        <v>Fonds en dépôt - ACE #01</v>
      </c>
      <c r="C23" s="82"/>
      <c r="D23" s="83">
        <f>A6</f>
        <v>2401</v>
      </c>
      <c r="E23" s="82"/>
      <c r="F23" s="82">
        <f>E22</f>
        <v>618.75</v>
      </c>
      <c r="G23" s="84"/>
      <c r="H23" s="23"/>
    </row>
    <row r="24" spans="1:8" ht="15.75" x14ac:dyDescent="0.25">
      <c r="A24" s="40"/>
      <c r="B24" s="37"/>
      <c r="C24" s="37"/>
      <c r="D24" s="38"/>
      <c r="E24" s="40"/>
      <c r="F24" s="37"/>
      <c r="G24" s="23"/>
      <c r="H24" s="23"/>
    </row>
    <row r="25" spans="1:8" ht="15.75" x14ac:dyDescent="0.25">
      <c r="A25" s="24" t="s">
        <v>77</v>
      </c>
      <c r="B25" s="22"/>
      <c r="C25" s="22"/>
      <c r="D25" s="22"/>
      <c r="E25" s="25" t="s">
        <v>79</v>
      </c>
      <c r="F25" s="25" t="s">
        <v>80</v>
      </c>
      <c r="G25" s="23"/>
      <c r="H25" s="23"/>
    </row>
    <row r="26" spans="1:8" ht="15.75" x14ac:dyDescent="0.25">
      <c r="A26" t="str">
        <f>A16</f>
        <v>Achat d'articles mis aux enchères</v>
      </c>
      <c r="B26" s="23"/>
      <c r="C26" s="23"/>
      <c r="D26" s="22"/>
      <c r="E26" s="31"/>
      <c r="F26" s="31">
        <f>F17</f>
        <v>60</v>
      </c>
      <c r="G26" s="23"/>
      <c r="H26" s="23"/>
    </row>
    <row r="27" spans="1:8" ht="15.75" x14ac:dyDescent="0.25">
      <c r="A27" s="23" t="s">
        <v>73</v>
      </c>
      <c r="B27" s="22"/>
      <c r="C27" s="22"/>
      <c r="D27" s="22"/>
      <c r="E27" s="22">
        <f>E18</f>
        <v>885</v>
      </c>
      <c r="F27" s="23"/>
      <c r="G27" s="23"/>
      <c r="H27" s="23"/>
    </row>
    <row r="28" spans="1:8" ht="15.75" x14ac:dyDescent="0.25">
      <c r="A28" s="23" t="str">
        <f>A22</f>
        <v>Attribution de la part des contributions</v>
      </c>
      <c r="B28" s="22"/>
      <c r="C28" s="22"/>
      <c r="D28" s="22"/>
      <c r="E28" s="22"/>
      <c r="F28" s="22">
        <f>F23</f>
        <v>618.75</v>
      </c>
      <c r="G28" s="23"/>
      <c r="H28" s="23"/>
    </row>
    <row r="29" spans="1:8" ht="15.75" x14ac:dyDescent="0.25">
      <c r="A29" s="32" t="s">
        <v>78</v>
      </c>
      <c r="B29" s="27"/>
      <c r="C29" s="27"/>
      <c r="D29" s="27"/>
      <c r="E29" s="27">
        <f>SUM(E26:E28)</f>
        <v>885</v>
      </c>
      <c r="F29" s="27">
        <f>SUM(F26:F28)</f>
        <v>678.75</v>
      </c>
      <c r="G29" s="23"/>
      <c r="H29" s="23"/>
    </row>
    <row r="30" spans="1:8" ht="16.5" thickBot="1" x14ac:dyDescent="0.3">
      <c r="A30" s="33" t="s">
        <v>7</v>
      </c>
      <c r="B30" s="30"/>
      <c r="C30" s="30"/>
      <c r="D30" s="30"/>
      <c r="E30" s="30">
        <f>E29-F29</f>
        <v>206.25</v>
      </c>
      <c r="F30" s="22"/>
      <c r="G30" s="23"/>
      <c r="H30" s="23"/>
    </row>
    <row r="31" spans="1:8" ht="16.5" thickTop="1" x14ac:dyDescent="0.25">
      <c r="A31" s="21"/>
      <c r="B31" s="23"/>
      <c r="C31" s="23"/>
      <c r="D31" s="28"/>
      <c r="E31" s="26"/>
      <c r="F31" s="26"/>
      <c r="G31" s="23"/>
      <c r="H31" s="23"/>
    </row>
    <row r="32" spans="1:8" x14ac:dyDescent="0.25">
      <c r="A32" s="174" t="s">
        <v>132</v>
      </c>
    </row>
    <row r="34" spans="1:6" ht="26.25" x14ac:dyDescent="0.25">
      <c r="A34" s="128" t="s">
        <v>100</v>
      </c>
      <c r="B34" s="129"/>
      <c r="C34" s="143" t="s">
        <v>26</v>
      </c>
      <c r="D34" s="143" t="s">
        <v>122</v>
      </c>
      <c r="E34" s="153" t="s">
        <v>113</v>
      </c>
      <c r="F34" s="154" t="s">
        <v>123</v>
      </c>
    </row>
    <row r="35" spans="1:6" x14ac:dyDescent="0.25">
      <c r="A35" s="132" t="s">
        <v>101</v>
      </c>
      <c r="B35" s="133" t="s">
        <v>102</v>
      </c>
      <c r="C35" s="134">
        <v>0</v>
      </c>
      <c r="D35" s="134">
        <v>0</v>
      </c>
      <c r="E35" s="134">
        <v>0</v>
      </c>
      <c r="F35" s="130">
        <f>SUM(C35:E35)</f>
        <v>0</v>
      </c>
    </row>
    <row r="36" spans="1:6" x14ac:dyDescent="0.25">
      <c r="A36" s="132" t="s">
        <v>103</v>
      </c>
      <c r="B36" s="133" t="s">
        <v>102</v>
      </c>
      <c r="C36" s="134">
        <v>0</v>
      </c>
      <c r="D36" s="134">
        <v>0</v>
      </c>
      <c r="E36" s="134">
        <v>0</v>
      </c>
      <c r="F36" s="130">
        <f>SUM(C36:E36)</f>
        <v>0</v>
      </c>
    </row>
    <row r="37" spans="1:6" x14ac:dyDescent="0.25">
      <c r="A37" s="132" t="s">
        <v>104</v>
      </c>
      <c r="B37" s="133" t="s">
        <v>102</v>
      </c>
      <c r="C37" s="134">
        <v>0</v>
      </c>
      <c r="D37" s="134">
        <v>0</v>
      </c>
      <c r="E37" s="134">
        <v>0</v>
      </c>
      <c r="F37" s="130">
        <f>SUM(C37:E37)</f>
        <v>0</v>
      </c>
    </row>
    <row r="38" spans="1:6" x14ac:dyDescent="0.25">
      <c r="A38" s="132" t="s">
        <v>105</v>
      </c>
      <c r="B38" s="129"/>
      <c r="C38" s="135">
        <f>SUM(C35:C37)</f>
        <v>0</v>
      </c>
      <c r="D38" s="135">
        <f t="shared" ref="D38:F38" si="0">SUM(D35:D37)</f>
        <v>0</v>
      </c>
      <c r="E38" s="135">
        <f t="shared" si="0"/>
        <v>0</v>
      </c>
      <c r="F38" s="135">
        <f t="shared" si="0"/>
        <v>0</v>
      </c>
    </row>
    <row r="39" spans="1:6" x14ac:dyDescent="0.25">
      <c r="A39" s="128" t="s">
        <v>106</v>
      </c>
      <c r="B39" s="129"/>
      <c r="C39" s="130"/>
      <c r="D39" s="130"/>
      <c r="E39" s="130"/>
      <c r="F39" s="130"/>
    </row>
    <row r="40" spans="1:6" x14ac:dyDescent="0.25">
      <c r="A40" s="132" t="s">
        <v>107</v>
      </c>
      <c r="B40" s="133" t="s">
        <v>102</v>
      </c>
      <c r="C40" s="134">
        <v>885</v>
      </c>
      <c r="D40" s="134">
        <v>0</v>
      </c>
      <c r="E40" s="134">
        <v>-60</v>
      </c>
      <c r="F40" s="130">
        <f>SUM(C40:E40)</f>
        <v>825</v>
      </c>
    </row>
    <row r="41" spans="1:6" x14ac:dyDescent="0.25">
      <c r="A41" s="132" t="s">
        <v>104</v>
      </c>
      <c r="B41" s="133" t="s">
        <v>102</v>
      </c>
      <c r="C41" s="134">
        <v>0</v>
      </c>
      <c r="D41" s="134">
        <v>860</v>
      </c>
      <c r="E41" s="134">
        <v>-860</v>
      </c>
      <c r="F41" s="130">
        <f>SUM(C41:E41)</f>
        <v>0</v>
      </c>
    </row>
    <row r="42" spans="1:6" x14ac:dyDescent="0.25">
      <c r="A42" s="132" t="s">
        <v>105</v>
      </c>
      <c r="B42" s="129"/>
      <c r="C42" s="136">
        <f>SUM(C40:C41)</f>
        <v>885</v>
      </c>
      <c r="D42" s="136">
        <f>SUM(D40:D41)</f>
        <v>860</v>
      </c>
      <c r="E42" s="136">
        <f>SUM(E40:E41)</f>
        <v>-920</v>
      </c>
      <c r="F42" s="136">
        <f>SUM(F40:F41)</f>
        <v>825</v>
      </c>
    </row>
    <row r="43" spans="1:6" ht="15.75" thickBot="1" x14ac:dyDescent="0.3">
      <c r="A43" s="128" t="s">
        <v>108</v>
      </c>
      <c r="B43" s="129"/>
      <c r="C43" s="137">
        <f>D32+C38+C42</f>
        <v>885</v>
      </c>
      <c r="D43" s="137">
        <f>E32+D38+D42</f>
        <v>860</v>
      </c>
      <c r="E43" s="137">
        <f>F32+E38+E42</f>
        <v>-920</v>
      </c>
      <c r="F43" s="138">
        <f>G32+F38+F42</f>
        <v>825</v>
      </c>
    </row>
    <row r="44" spans="1:6" x14ac:dyDescent="0.25">
      <c r="A44" s="128" t="s">
        <v>109</v>
      </c>
      <c r="B44" s="129"/>
      <c r="C44" s="139"/>
      <c r="D44" s="139"/>
      <c r="E44" s="139"/>
      <c r="F44" s="139"/>
    </row>
    <row r="45" spans="1:6" x14ac:dyDescent="0.25">
      <c r="A45" s="128" t="s">
        <v>110</v>
      </c>
      <c r="B45" s="129">
        <v>1</v>
      </c>
      <c r="C45" s="139">
        <v>885</v>
      </c>
      <c r="D45" s="139">
        <v>860</v>
      </c>
      <c r="E45" s="139"/>
      <c r="F45" s="139"/>
    </row>
    <row r="46" spans="1:6" x14ac:dyDescent="0.25">
      <c r="A46" s="128" t="s">
        <v>111</v>
      </c>
      <c r="B46" s="129">
        <v>2</v>
      </c>
      <c r="C46" s="139">
        <v>0</v>
      </c>
      <c r="D46" s="139">
        <v>0</v>
      </c>
      <c r="E46" s="139"/>
      <c r="F46" s="139"/>
    </row>
    <row r="47" spans="1:6" ht="15.75" thickBot="1" x14ac:dyDescent="0.3">
      <c r="A47" s="128"/>
      <c r="B47" s="129"/>
      <c r="C47" s="137">
        <f>SUM(C45:C46)</f>
        <v>885</v>
      </c>
      <c r="D47" s="137">
        <f>SUM(D45:D46)</f>
        <v>860</v>
      </c>
      <c r="E47" s="139"/>
      <c r="F47" s="139"/>
    </row>
    <row r="48" spans="1:6" x14ac:dyDescent="0.25">
      <c r="A48" s="131"/>
      <c r="B48" s="129"/>
      <c r="C48" s="140">
        <f>C43-C47</f>
        <v>0</v>
      </c>
      <c r="D48" s="140">
        <f>D43-D47</f>
        <v>0</v>
      </c>
      <c r="E48" s="141"/>
      <c r="F48" s="130"/>
    </row>
    <row r="49" spans="1:6" x14ac:dyDescent="0.25">
      <c r="A49" s="142" t="s">
        <v>112</v>
      </c>
      <c r="B49" s="129"/>
      <c r="C49" s="143" t="s">
        <v>26</v>
      </c>
      <c r="D49" s="144"/>
      <c r="E49" s="145" t="s">
        <v>113</v>
      </c>
      <c r="F49" s="130"/>
    </row>
    <row r="50" spans="1:6" x14ac:dyDescent="0.25">
      <c r="A50" s="146" t="s">
        <v>114</v>
      </c>
      <c r="B50" s="129">
        <v>3</v>
      </c>
      <c r="C50" s="134">
        <v>0</v>
      </c>
      <c r="D50" s="133" t="s">
        <v>102</v>
      </c>
      <c r="E50" s="134">
        <v>0</v>
      </c>
      <c r="F50" s="134">
        <f t="shared" ref="F50:F53" si="1">SUM(C50:E50)</f>
        <v>0</v>
      </c>
    </row>
    <row r="51" spans="1:6" x14ac:dyDescent="0.25">
      <c r="A51" s="132" t="s">
        <v>115</v>
      </c>
      <c r="B51" s="129">
        <v>4</v>
      </c>
      <c r="C51" s="134">
        <v>0</v>
      </c>
      <c r="D51" s="133" t="s">
        <v>102</v>
      </c>
      <c r="E51" s="134">
        <v>0</v>
      </c>
      <c r="F51" s="134">
        <f t="shared" si="1"/>
        <v>0</v>
      </c>
    </row>
    <row r="52" spans="1:6" x14ac:dyDescent="0.25">
      <c r="A52" s="146" t="s">
        <v>116</v>
      </c>
      <c r="B52" s="129">
        <v>5</v>
      </c>
      <c r="C52" s="134">
        <v>0</v>
      </c>
      <c r="D52" s="133" t="s">
        <v>102</v>
      </c>
      <c r="E52" s="134">
        <v>0</v>
      </c>
      <c r="F52" s="134">
        <f t="shared" si="1"/>
        <v>0</v>
      </c>
    </row>
    <row r="53" spans="1:6" x14ac:dyDescent="0.25">
      <c r="A53" s="132" t="s">
        <v>117</v>
      </c>
      <c r="B53" s="129">
        <v>6</v>
      </c>
      <c r="C53" s="134">
        <v>0</v>
      </c>
      <c r="D53" s="133" t="s">
        <v>102</v>
      </c>
      <c r="E53" s="134">
        <v>0</v>
      </c>
      <c r="F53" s="134">
        <f t="shared" si="1"/>
        <v>0</v>
      </c>
    </row>
    <row r="54" spans="1:6" ht="15.75" thickBot="1" x14ac:dyDescent="0.3">
      <c r="A54" s="128" t="s">
        <v>118</v>
      </c>
      <c r="B54" s="129"/>
      <c r="C54" s="147">
        <f>SUM(C50:C53)</f>
        <v>0</v>
      </c>
      <c r="D54" s="131"/>
      <c r="E54" s="147">
        <f>SUM(E50:E53)</f>
        <v>0</v>
      </c>
      <c r="F54" s="136">
        <f>SUM(F50:F53)</f>
        <v>0</v>
      </c>
    </row>
    <row r="55" spans="1:6" x14ac:dyDescent="0.25">
      <c r="A55" s="132" t="s">
        <v>119</v>
      </c>
      <c r="B55" s="129"/>
      <c r="C55" s="141"/>
      <c r="D55" s="148"/>
      <c r="E55" s="148"/>
      <c r="F55" s="134">
        <f>F43+F54</f>
        <v>825</v>
      </c>
    </row>
    <row r="56" spans="1:6" x14ac:dyDescent="0.25">
      <c r="A56" s="132"/>
      <c r="B56" s="129"/>
      <c r="C56" s="141"/>
      <c r="D56" s="148"/>
      <c r="E56" s="148"/>
      <c r="F56" s="134"/>
    </row>
    <row r="57" spans="1:6" x14ac:dyDescent="0.25">
      <c r="A57" s="160" t="s">
        <v>120</v>
      </c>
      <c r="B57" s="129">
        <v>7</v>
      </c>
      <c r="C57" s="144"/>
      <c r="D57" s="144"/>
      <c r="E57" s="141"/>
      <c r="F57" s="130">
        <f>+F28</f>
        <v>618.75</v>
      </c>
    </row>
    <row r="58" spans="1:6" x14ac:dyDescent="0.25">
      <c r="A58" s="131"/>
      <c r="B58" s="129"/>
      <c r="C58" s="144"/>
      <c r="D58" s="144"/>
      <c r="E58" s="141"/>
      <c r="F58" s="130"/>
    </row>
    <row r="59" spans="1:6" ht="15.75" thickBot="1" x14ac:dyDescent="0.3">
      <c r="A59" s="132" t="s">
        <v>121</v>
      </c>
      <c r="B59" s="129"/>
      <c r="C59" s="144"/>
      <c r="D59" s="144"/>
      <c r="E59" s="144"/>
      <c r="F59" s="159">
        <f>F55-F57</f>
        <v>206.25</v>
      </c>
    </row>
    <row r="60" spans="1:6" x14ac:dyDescent="0.25">
      <c r="A60" s="132"/>
      <c r="B60" s="129"/>
      <c r="C60" s="141"/>
      <c r="D60" s="148"/>
      <c r="E60" s="148"/>
      <c r="F60" s="134"/>
    </row>
  </sheetData>
  <mergeCells count="2">
    <mergeCell ref="F5:G5"/>
    <mergeCell ref="F11:G11"/>
  </mergeCells>
  <pageMargins left="0.7" right="0.7" top="0.75" bottom="0.75" header="0.3" footer="0.3"/>
  <pageSetup scale="62" fitToHeight="0" orientation="portrait" r:id="rId1"/>
  <headerFooter>
    <oddHeader>&amp;L&amp;F&amp;C&amp;A&amp;R&amp;T &amp;D</oddHeader>
    <oddFooter>&amp;CPage &amp;P de &amp;N</oddFooter>
  </headerFooter>
  <ignoredErrors>
    <ignoredError sqref="B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3"/>
  <sheetViews>
    <sheetView showGridLines="0" topLeftCell="A40" zoomScaleNormal="100" workbookViewId="0">
      <selection activeCell="A48" sqref="A48"/>
    </sheetView>
  </sheetViews>
  <sheetFormatPr defaultColWidth="9.140625" defaultRowHeight="15" x14ac:dyDescent="0.25"/>
  <cols>
    <col min="1" max="1" width="27.85546875" customWidth="1"/>
    <col min="2" max="2" width="15.28515625" customWidth="1"/>
    <col min="3" max="3" width="34.5703125" customWidth="1"/>
    <col min="4" max="4" width="24" customWidth="1"/>
    <col min="5" max="5" width="12.28515625" bestFit="1" customWidth="1"/>
    <col min="6" max="6" width="12.7109375" bestFit="1" customWidth="1"/>
    <col min="7" max="7" width="11.5703125" bestFit="1" customWidth="1"/>
    <col min="8" max="8" width="13.42578125" customWidth="1"/>
    <col min="9" max="9" width="32.85546875" bestFit="1" customWidth="1"/>
  </cols>
  <sheetData>
    <row r="1" spans="1:9" ht="18.75" x14ac:dyDescent="0.3">
      <c r="A1" s="20" t="s">
        <v>56</v>
      </c>
      <c r="B1" s="20"/>
      <c r="C1" s="21"/>
      <c r="D1" s="21"/>
      <c r="E1" s="21"/>
      <c r="F1" s="22"/>
      <c r="G1" s="22"/>
      <c r="H1" s="23"/>
      <c r="I1" s="23"/>
    </row>
    <row r="2" spans="1:9" ht="18.75" x14ac:dyDescent="0.3">
      <c r="A2" s="20" t="s">
        <v>81</v>
      </c>
      <c r="B2" s="20"/>
      <c r="C2" s="21"/>
      <c r="D2" s="21"/>
      <c r="E2" s="21"/>
      <c r="F2" s="22"/>
      <c r="G2" s="22"/>
      <c r="H2" s="23"/>
      <c r="I2" s="23"/>
    </row>
    <row r="3" spans="1:9" ht="15.75" x14ac:dyDescent="0.25">
      <c r="A3" s="23"/>
      <c r="B3" s="23"/>
      <c r="C3" s="22"/>
      <c r="D3" s="22"/>
      <c r="E3" s="22"/>
      <c r="F3" s="23"/>
      <c r="G3" s="23"/>
      <c r="H3" s="23"/>
      <c r="I3" s="23"/>
    </row>
    <row r="4" spans="1:9" ht="15.75" x14ac:dyDescent="0.25">
      <c r="A4" s="24" t="s">
        <v>58</v>
      </c>
      <c r="B4" s="24"/>
      <c r="C4" s="24" t="s">
        <v>0</v>
      </c>
      <c r="D4" s="24"/>
      <c r="E4" s="28"/>
      <c r="F4" s="24" t="s">
        <v>124</v>
      </c>
      <c r="G4" s="23"/>
      <c r="I4" s="23"/>
    </row>
    <row r="5" spans="1:9" ht="15.75" x14ac:dyDescent="0.25">
      <c r="A5" s="21">
        <v>1000</v>
      </c>
      <c r="B5" s="21"/>
      <c r="C5" s="23" t="s">
        <v>59</v>
      </c>
      <c r="D5" s="23"/>
      <c r="E5" s="28"/>
      <c r="F5" s="21" t="s">
        <v>10</v>
      </c>
      <c r="G5" s="213" t="s">
        <v>66</v>
      </c>
      <c r="H5" s="213"/>
      <c r="I5" s="23"/>
    </row>
    <row r="6" spans="1:9" ht="15.75" x14ac:dyDescent="0.25">
      <c r="A6" s="21">
        <v>2401</v>
      </c>
      <c r="B6" s="21"/>
      <c r="C6" s="23" t="s">
        <v>60</v>
      </c>
      <c r="D6" s="23"/>
      <c r="E6" s="28"/>
      <c r="F6" s="21" t="s">
        <v>11</v>
      </c>
      <c r="G6" s="96" t="s">
        <v>67</v>
      </c>
      <c r="H6" s="96"/>
      <c r="I6" s="23"/>
    </row>
    <row r="7" spans="1:9" ht="15.75" x14ac:dyDescent="0.25">
      <c r="A7" s="21">
        <v>4801</v>
      </c>
      <c r="B7" s="21"/>
      <c r="C7" s="23" t="s">
        <v>131</v>
      </c>
      <c r="D7" s="23"/>
      <c r="E7" s="28"/>
      <c r="F7" s="21" t="s">
        <v>12</v>
      </c>
      <c r="G7" s="96" t="s">
        <v>68</v>
      </c>
      <c r="H7" s="96"/>
      <c r="I7" s="23"/>
    </row>
    <row r="8" spans="1:9" ht="15.75" x14ac:dyDescent="0.25">
      <c r="A8" s="21">
        <v>4802</v>
      </c>
      <c r="B8" s="21"/>
      <c r="C8" s="23" t="s">
        <v>72</v>
      </c>
      <c r="D8" s="23"/>
      <c r="E8" s="28"/>
      <c r="F8" s="21" t="s">
        <v>13</v>
      </c>
      <c r="G8" s="96" t="s">
        <v>69</v>
      </c>
      <c r="H8" s="96"/>
      <c r="I8" s="23"/>
    </row>
    <row r="9" spans="1:9" ht="15.75" x14ac:dyDescent="0.25">
      <c r="A9" s="21">
        <v>4803</v>
      </c>
      <c r="B9" s="21"/>
      <c r="C9" s="120" t="s">
        <v>129</v>
      </c>
      <c r="D9" s="23"/>
      <c r="E9" s="28"/>
      <c r="F9" s="21"/>
      <c r="G9" s="96" t="s">
        <v>5</v>
      </c>
      <c r="H9" s="96"/>
      <c r="I9" s="23"/>
    </row>
    <row r="10" spans="1:9" ht="15.75" x14ac:dyDescent="0.25">
      <c r="A10" s="21">
        <v>4804</v>
      </c>
      <c r="B10" s="21"/>
      <c r="C10" s="120" t="s">
        <v>130</v>
      </c>
      <c r="D10" s="23"/>
      <c r="E10" s="28"/>
      <c r="F10" s="21" t="s">
        <v>14</v>
      </c>
      <c r="G10" s="96" t="s">
        <v>70</v>
      </c>
      <c r="H10" s="96"/>
      <c r="I10" s="23"/>
    </row>
    <row r="11" spans="1:9" ht="15.75" x14ac:dyDescent="0.25">
      <c r="A11" s="21">
        <v>4805</v>
      </c>
      <c r="B11" s="21"/>
      <c r="C11" s="117" t="s">
        <v>92</v>
      </c>
      <c r="D11" s="117"/>
      <c r="E11" s="28"/>
      <c r="F11" s="21" t="s">
        <v>15</v>
      </c>
      <c r="G11" s="213" t="s">
        <v>71</v>
      </c>
      <c r="H11" s="213"/>
      <c r="I11" s="23"/>
    </row>
    <row r="12" spans="1:9" ht="15.75" x14ac:dyDescent="0.25">
      <c r="A12" s="21">
        <v>5401</v>
      </c>
      <c r="B12" s="21"/>
      <c r="C12" s="23" t="s">
        <v>96</v>
      </c>
      <c r="D12" s="23"/>
      <c r="E12" s="28"/>
      <c r="I12" s="23"/>
    </row>
    <row r="13" spans="1:9" ht="15.75" x14ac:dyDescent="0.25">
      <c r="E13" s="28"/>
      <c r="F13" s="26"/>
      <c r="G13" s="23"/>
      <c r="H13" s="23"/>
      <c r="I13" s="23"/>
    </row>
    <row r="14" spans="1:9" ht="16.5" thickBot="1" x14ac:dyDescent="0.3">
      <c r="A14" s="24" t="s">
        <v>62</v>
      </c>
      <c r="B14" s="24"/>
      <c r="C14" s="23"/>
      <c r="D14" s="23"/>
      <c r="E14" s="23"/>
      <c r="F14" s="23"/>
      <c r="G14" s="29"/>
      <c r="H14" s="23"/>
      <c r="I14" s="23"/>
    </row>
    <row r="15" spans="1:9" ht="15.75" x14ac:dyDescent="0.25">
      <c r="A15" s="89" t="s">
        <v>6</v>
      </c>
      <c r="B15" s="150"/>
      <c r="C15" s="90" t="s">
        <v>63</v>
      </c>
      <c r="D15" s="90"/>
      <c r="E15" s="123" t="s">
        <v>64</v>
      </c>
      <c r="F15" s="91" t="s">
        <v>93</v>
      </c>
      <c r="G15" s="91" t="s">
        <v>94</v>
      </c>
      <c r="H15" s="124" t="s">
        <v>95</v>
      </c>
      <c r="I15" s="23"/>
    </row>
    <row r="16" spans="1:9" ht="15.75" x14ac:dyDescent="0.25">
      <c r="A16" s="162" t="s">
        <v>83</v>
      </c>
      <c r="B16" s="163"/>
      <c r="C16" s="167" t="str">
        <f>C10</f>
        <v>Enchères - Valeur des articles achetés (coûts directs)</v>
      </c>
      <c r="D16" s="122"/>
      <c r="E16" s="76">
        <v>4804</v>
      </c>
      <c r="F16" s="75">
        <f>'Rapport sommaire d l''enchère'!F22</f>
        <v>60</v>
      </c>
      <c r="G16" s="75"/>
      <c r="H16" s="81" t="s">
        <v>12</v>
      </c>
      <c r="I16" s="23"/>
    </row>
    <row r="17" spans="1:9" ht="15.75" x14ac:dyDescent="0.25">
      <c r="A17" s="164"/>
      <c r="B17" s="165"/>
      <c r="C17" s="166" t="s">
        <v>59</v>
      </c>
      <c r="D17" s="79"/>
      <c r="E17" s="63">
        <v>1000</v>
      </c>
      <c r="F17" s="80"/>
      <c r="G17" s="79">
        <f>F16</f>
        <v>60</v>
      </c>
      <c r="H17" s="72"/>
      <c r="I17" s="23"/>
    </row>
    <row r="18" spans="1:9" ht="15.75" x14ac:dyDescent="0.25">
      <c r="A18" s="168" t="s">
        <v>73</v>
      </c>
      <c r="B18" s="169"/>
      <c r="C18" s="167" t="s">
        <v>59</v>
      </c>
      <c r="D18" s="75"/>
      <c r="E18" s="76">
        <v>1000</v>
      </c>
      <c r="F18" s="75">
        <f>G19</f>
        <v>885</v>
      </c>
      <c r="G18" s="77"/>
      <c r="H18" s="81"/>
      <c r="I18" s="23"/>
    </row>
    <row r="19" spans="1:9" ht="15.75" x14ac:dyDescent="0.25">
      <c r="A19" s="164"/>
      <c r="B19" s="165"/>
      <c r="C19" s="166" t="str">
        <f>C7</f>
        <v>Enchères - Produits des offres retenues - Contributions monétaires</v>
      </c>
      <c r="D19" s="79"/>
      <c r="E19" s="63">
        <v>4801</v>
      </c>
      <c r="F19" s="80"/>
      <c r="G19" s="79">
        <f>'Rapport sommaire d l''enchère'!J22</f>
        <v>885</v>
      </c>
      <c r="H19" s="72" t="s">
        <v>12</v>
      </c>
      <c r="I19" s="23"/>
    </row>
    <row r="20" spans="1:9" ht="15.75" x14ac:dyDescent="0.25">
      <c r="A20" s="168" t="s">
        <v>74</v>
      </c>
      <c r="B20" s="169"/>
      <c r="C20" s="167" t="str">
        <f>C9</f>
        <v>Enchères - Articles donnés à la valeur de détail (coûts directs)</v>
      </c>
      <c r="D20" s="75"/>
      <c r="E20" s="76">
        <v>4803</v>
      </c>
      <c r="F20" s="75">
        <f>'Rapport sommaire d l''enchère'!D22</f>
        <v>860</v>
      </c>
      <c r="G20" s="77"/>
      <c r="H20" s="81" t="s">
        <v>12</v>
      </c>
      <c r="I20" s="23"/>
    </row>
    <row r="21" spans="1:9" ht="15.75" x14ac:dyDescent="0.25">
      <c r="A21" s="164"/>
      <c r="B21" s="165"/>
      <c r="C21" s="166" t="str">
        <f>C8</f>
        <v>Enchères - Articles donnés - Contributions de B&amp;S</v>
      </c>
      <c r="D21" s="79"/>
      <c r="E21" s="63">
        <f>A8</f>
        <v>4802</v>
      </c>
      <c r="F21" s="80"/>
      <c r="G21" s="79">
        <f>F20</f>
        <v>860</v>
      </c>
      <c r="H21" s="72"/>
      <c r="I21" s="23"/>
    </row>
    <row r="22" spans="1:9" ht="15.75" x14ac:dyDescent="0.25">
      <c r="A22" s="168" t="s">
        <v>84</v>
      </c>
      <c r="B22" s="169"/>
      <c r="C22" s="167" t="s">
        <v>76</v>
      </c>
      <c r="D22" s="75"/>
      <c r="E22" s="76">
        <v>5401</v>
      </c>
      <c r="F22" s="75">
        <f>'Rapport sommaire d l''enchère'!J28</f>
        <v>618.75</v>
      </c>
      <c r="G22" s="75"/>
      <c r="H22" s="81" t="s">
        <v>12</v>
      </c>
      <c r="I22" s="23"/>
    </row>
    <row r="23" spans="1:9" ht="16.5" thickBot="1" x14ac:dyDescent="0.3">
      <c r="A23" s="170"/>
      <c r="B23" s="171"/>
      <c r="C23" s="172" t="s">
        <v>59</v>
      </c>
      <c r="D23" s="82"/>
      <c r="E23" s="83">
        <v>1000</v>
      </c>
      <c r="F23" s="82"/>
      <c r="G23" s="82">
        <f>F22</f>
        <v>618.75</v>
      </c>
      <c r="H23" s="84"/>
      <c r="I23" s="23"/>
    </row>
    <row r="24" spans="1:9" ht="15.75" x14ac:dyDescent="0.25">
      <c r="A24" s="78"/>
      <c r="B24" s="78"/>
      <c r="C24" s="26"/>
      <c r="D24" s="26"/>
      <c r="E24" s="28"/>
      <c r="F24" s="26"/>
      <c r="G24" s="26"/>
      <c r="H24" s="28"/>
      <c r="I24" s="23"/>
    </row>
    <row r="25" spans="1:9" ht="16.5" thickBot="1" x14ac:dyDescent="0.3">
      <c r="A25" s="46" t="s">
        <v>82</v>
      </c>
      <c r="B25" s="46"/>
      <c r="C25" s="37"/>
      <c r="D25" s="37"/>
      <c r="E25" s="37"/>
      <c r="F25" s="40"/>
      <c r="G25" s="40"/>
      <c r="H25" s="23"/>
      <c r="I25" s="23"/>
    </row>
    <row r="26" spans="1:9" ht="15.75" x14ac:dyDescent="0.25">
      <c r="A26" s="178" t="s">
        <v>6</v>
      </c>
      <c r="B26" s="150"/>
      <c r="C26" s="90" t="s">
        <v>63</v>
      </c>
      <c r="D26" s="90"/>
      <c r="E26" s="123" t="s">
        <v>64</v>
      </c>
      <c r="F26" s="91" t="s">
        <v>93</v>
      </c>
      <c r="G26" s="91" t="s">
        <v>94</v>
      </c>
      <c r="H26" s="124" t="s">
        <v>95</v>
      </c>
      <c r="I26" s="23"/>
    </row>
    <row r="27" spans="1:9" ht="15.75" x14ac:dyDescent="0.25">
      <c r="A27" s="179" t="s">
        <v>136</v>
      </c>
      <c r="B27" s="151"/>
      <c r="C27" s="66" t="s">
        <v>133</v>
      </c>
      <c r="D27" s="66"/>
      <c r="E27" s="67"/>
      <c r="F27" s="66">
        <f>F16</f>
        <v>60</v>
      </c>
      <c r="G27" s="92"/>
      <c r="H27" s="71"/>
      <c r="I27" s="23"/>
    </row>
    <row r="28" spans="1:9" ht="15.75" x14ac:dyDescent="0.25">
      <c r="A28" s="180"/>
      <c r="B28" s="70"/>
      <c r="C28" s="68" t="s">
        <v>134</v>
      </c>
      <c r="D28" s="68"/>
      <c r="E28" s="69"/>
      <c r="F28" s="70"/>
      <c r="G28" s="68">
        <f>F27</f>
        <v>60</v>
      </c>
      <c r="H28" s="93"/>
      <c r="I28" s="23"/>
    </row>
    <row r="29" spans="1:9" ht="15.75" x14ac:dyDescent="0.25">
      <c r="A29" s="173" t="s">
        <v>85</v>
      </c>
      <c r="B29" s="65"/>
      <c r="C29" s="39" t="s">
        <v>134</v>
      </c>
      <c r="D29" s="39"/>
      <c r="E29" s="64"/>
      <c r="F29" s="66">
        <v>60</v>
      </c>
      <c r="G29" s="39"/>
      <c r="H29" s="88"/>
      <c r="I29" s="23"/>
    </row>
    <row r="30" spans="1:9" ht="15.75" x14ac:dyDescent="0.25">
      <c r="A30" s="180"/>
      <c r="B30" s="70"/>
      <c r="C30" s="68" t="s">
        <v>133</v>
      </c>
      <c r="D30" s="68"/>
      <c r="E30" s="69"/>
      <c r="F30" s="70"/>
      <c r="G30" s="68">
        <v>60</v>
      </c>
      <c r="H30" s="93"/>
      <c r="I30" s="23"/>
    </row>
    <row r="31" spans="1:9" ht="15.75" x14ac:dyDescent="0.25">
      <c r="A31" s="179" t="s">
        <v>86</v>
      </c>
      <c r="B31" s="152"/>
      <c r="C31" s="39" t="s">
        <v>134</v>
      </c>
      <c r="D31" s="39"/>
      <c r="E31" s="64"/>
      <c r="F31" s="39">
        <f>G23</f>
        <v>618.75</v>
      </c>
      <c r="G31" s="65"/>
      <c r="H31" s="88"/>
      <c r="I31" s="23"/>
    </row>
    <row r="32" spans="1:9" ht="16.5" thickBot="1" x14ac:dyDescent="0.3">
      <c r="A32" s="85"/>
      <c r="B32" s="86"/>
      <c r="C32" s="73" t="s">
        <v>135</v>
      </c>
      <c r="D32" s="73"/>
      <c r="E32" s="74"/>
      <c r="F32" s="86"/>
      <c r="G32" s="73">
        <f>F31</f>
        <v>618.75</v>
      </c>
      <c r="H32" s="87"/>
      <c r="I32" s="23"/>
    </row>
    <row r="33" spans="1:10" ht="15.75" x14ac:dyDescent="0.25">
      <c r="A33" s="40"/>
      <c r="B33" s="40"/>
      <c r="C33" s="37"/>
      <c r="D33" s="37"/>
      <c r="E33" s="38"/>
      <c r="F33" s="40"/>
      <c r="G33" s="37"/>
      <c r="H33" s="23"/>
      <c r="I33" s="23"/>
    </row>
    <row r="34" spans="1:10" ht="15.75" x14ac:dyDescent="0.25">
      <c r="A34" s="24" t="s">
        <v>77</v>
      </c>
      <c r="B34" s="24"/>
      <c r="C34" s="22"/>
      <c r="D34" s="22"/>
      <c r="E34" s="22"/>
      <c r="F34" s="25" t="s">
        <v>79</v>
      </c>
      <c r="G34" s="25" t="s">
        <v>80</v>
      </c>
      <c r="H34" s="23"/>
      <c r="I34" s="23"/>
    </row>
    <row r="35" spans="1:10" ht="15.75" x14ac:dyDescent="0.25">
      <c r="A35" t="str">
        <f>A16</f>
        <v>Remboursement à l'ACE</v>
      </c>
      <c r="C35" s="23" t="s">
        <v>87</v>
      </c>
      <c r="D35" s="23"/>
      <c r="E35" s="22"/>
      <c r="F35" s="31"/>
      <c r="G35" s="31">
        <f>G17</f>
        <v>60</v>
      </c>
      <c r="H35" s="23"/>
      <c r="I35" s="23"/>
    </row>
    <row r="36" spans="1:10" ht="15.75" x14ac:dyDescent="0.25">
      <c r="A36" s="23" t="s">
        <v>73</v>
      </c>
      <c r="B36" s="23"/>
      <c r="C36" s="22"/>
      <c r="D36" s="22"/>
      <c r="E36" s="22"/>
      <c r="F36" s="22">
        <f>F18</f>
        <v>885</v>
      </c>
      <c r="G36" s="23"/>
      <c r="H36" s="23"/>
      <c r="I36" s="23"/>
    </row>
    <row r="37" spans="1:10" ht="15.75" x14ac:dyDescent="0.25">
      <c r="A37" s="23" t="s">
        <v>84</v>
      </c>
      <c r="B37" s="23"/>
      <c r="C37" s="22"/>
      <c r="D37" s="22"/>
      <c r="E37" s="22"/>
      <c r="F37" s="22"/>
      <c r="G37" s="22">
        <f>G23</f>
        <v>618.75</v>
      </c>
      <c r="H37" s="23"/>
      <c r="I37" s="23"/>
    </row>
    <row r="38" spans="1:10" ht="15.75" x14ac:dyDescent="0.25">
      <c r="A38" s="32" t="s">
        <v>78</v>
      </c>
      <c r="B38" s="32"/>
      <c r="C38" s="27"/>
      <c r="D38" s="27"/>
      <c r="E38" s="27"/>
      <c r="F38" s="27">
        <f>SUM(F35:F37)</f>
        <v>885</v>
      </c>
      <c r="G38" s="27">
        <f>SUM(G35:G37)</f>
        <v>678.75</v>
      </c>
      <c r="H38" s="23"/>
      <c r="I38" s="23"/>
    </row>
    <row r="39" spans="1:10" ht="16.5" thickBot="1" x14ac:dyDescent="0.3">
      <c r="A39" s="33" t="s">
        <v>7</v>
      </c>
      <c r="B39" s="33"/>
      <c r="C39" s="30"/>
      <c r="D39" s="30"/>
      <c r="E39" s="30"/>
      <c r="F39" s="30">
        <f>F38-G38</f>
        <v>206.25</v>
      </c>
      <c r="G39" s="22"/>
      <c r="H39" s="23"/>
      <c r="I39" s="23"/>
    </row>
    <row r="40" spans="1:10" ht="16.5" thickTop="1" x14ac:dyDescent="0.25">
      <c r="A40" s="21"/>
      <c r="B40" s="21"/>
      <c r="C40" s="23"/>
      <c r="D40" s="23"/>
      <c r="E40" s="28"/>
      <c r="F40" s="26"/>
      <c r="G40" s="26"/>
      <c r="H40" s="23"/>
      <c r="I40" s="23"/>
    </row>
    <row r="41" spans="1:10" ht="15.75" x14ac:dyDescent="0.25">
      <c r="A41" s="181" t="s">
        <v>88</v>
      </c>
      <c r="B41" s="24"/>
      <c r="C41" s="22"/>
      <c r="D41" s="22"/>
      <c r="E41" s="22"/>
      <c r="F41" s="25" t="s">
        <v>79</v>
      </c>
      <c r="G41" s="25" t="s">
        <v>80</v>
      </c>
      <c r="H41" s="23"/>
      <c r="I41" s="23"/>
    </row>
    <row r="42" spans="1:10" ht="15.75" x14ac:dyDescent="0.25">
      <c r="A42" s="177" t="s">
        <v>125</v>
      </c>
      <c r="B42" s="56"/>
      <c r="C42" s="113"/>
      <c r="D42" s="113"/>
      <c r="E42" s="113"/>
      <c r="F42" s="57"/>
      <c r="G42" s="57">
        <f>+G17</f>
        <v>60</v>
      </c>
      <c r="H42" s="23"/>
      <c r="I42" s="23"/>
    </row>
    <row r="43" spans="1:10" s="114" customFormat="1" ht="15.75" x14ac:dyDescent="0.25">
      <c r="A43" s="56" t="str">
        <f>A27</f>
        <v>Achat d'articles de vente aux enchères</v>
      </c>
      <c r="B43" s="56"/>
      <c r="C43" s="113"/>
      <c r="D43" s="113"/>
      <c r="E43" s="113"/>
      <c r="F43" s="57">
        <f>F27</f>
        <v>60</v>
      </c>
      <c r="G43" s="57"/>
      <c r="H43" s="56"/>
      <c r="I43" s="56"/>
    </row>
    <row r="44" spans="1:10" ht="15.75" x14ac:dyDescent="0.25">
      <c r="A44" s="23" t="s">
        <v>86</v>
      </c>
      <c r="B44" s="23"/>
      <c r="C44" s="22"/>
      <c r="D44" s="22"/>
      <c r="E44" s="22"/>
      <c r="F44" s="31">
        <f>F31</f>
        <v>618.75</v>
      </c>
      <c r="G44" s="31"/>
      <c r="H44" s="23"/>
      <c r="I44" s="23"/>
    </row>
    <row r="45" spans="1:10" ht="15.75" x14ac:dyDescent="0.25">
      <c r="A45" s="32" t="s">
        <v>78</v>
      </c>
      <c r="B45" s="32"/>
      <c r="C45" s="27"/>
      <c r="D45" s="27"/>
      <c r="E45" s="27"/>
      <c r="F45" s="27">
        <f>SUM(F42:F44)</f>
        <v>678.75</v>
      </c>
      <c r="G45" s="27">
        <f>SUM(G42:G44)</f>
        <v>60</v>
      </c>
      <c r="H45" s="23"/>
      <c r="I45" s="23"/>
    </row>
    <row r="46" spans="1:10" ht="16.5" thickBot="1" x14ac:dyDescent="0.3">
      <c r="A46" s="33" t="s">
        <v>7</v>
      </c>
      <c r="B46" s="33"/>
      <c r="C46" s="30"/>
      <c r="D46" s="30"/>
      <c r="E46" s="30"/>
      <c r="F46" s="30">
        <f>F45-G45</f>
        <v>618.75</v>
      </c>
      <c r="G46" s="23"/>
      <c r="H46" s="23"/>
      <c r="I46" s="78"/>
      <c r="J46" s="18"/>
    </row>
    <row r="47" spans="1:10" ht="16.5" thickTop="1" x14ac:dyDescent="0.25">
      <c r="A47" s="23"/>
      <c r="B47" s="23"/>
      <c r="C47" s="22"/>
      <c r="D47" s="22"/>
      <c r="E47" s="22"/>
      <c r="F47" s="23"/>
      <c r="G47" s="23"/>
      <c r="H47" s="23"/>
      <c r="I47" s="78"/>
      <c r="J47" s="18"/>
    </row>
    <row r="48" spans="1:10" x14ac:dyDescent="0.25">
      <c r="A48" s="174" t="s">
        <v>132</v>
      </c>
      <c r="I48" s="18"/>
      <c r="J48" s="18"/>
    </row>
    <row r="49" spans="1:10" x14ac:dyDescent="0.25">
      <c r="H49" s="18"/>
      <c r="I49" s="18"/>
      <c r="J49" s="18"/>
    </row>
    <row r="50" spans="1:10" ht="26.25" x14ac:dyDescent="0.25">
      <c r="A50" s="128" t="s">
        <v>100</v>
      </c>
      <c r="B50" s="128"/>
      <c r="C50" s="129"/>
      <c r="D50" s="143" t="s">
        <v>26</v>
      </c>
      <c r="E50" s="143" t="s">
        <v>122</v>
      </c>
      <c r="F50" s="153" t="s">
        <v>113</v>
      </c>
      <c r="G50" s="154" t="s">
        <v>123</v>
      </c>
      <c r="H50" s="130"/>
      <c r="I50" s="161"/>
      <c r="J50" s="18"/>
    </row>
    <row r="51" spans="1:10" x14ac:dyDescent="0.25">
      <c r="A51" s="132" t="s">
        <v>101</v>
      </c>
      <c r="B51" s="132"/>
      <c r="C51" s="133" t="s">
        <v>102</v>
      </c>
      <c r="D51" s="134">
        <v>0</v>
      </c>
      <c r="E51" s="134">
        <v>0</v>
      </c>
      <c r="F51" s="134">
        <v>0</v>
      </c>
      <c r="G51" s="130">
        <f>SUM(D51:F51)</f>
        <v>0</v>
      </c>
      <c r="H51" s="130"/>
      <c r="I51" s="161"/>
      <c r="J51" s="18"/>
    </row>
    <row r="52" spans="1:10" x14ac:dyDescent="0.25">
      <c r="A52" s="132" t="s">
        <v>103</v>
      </c>
      <c r="B52" s="132"/>
      <c r="C52" s="133" t="s">
        <v>102</v>
      </c>
      <c r="D52" s="134">
        <v>0</v>
      </c>
      <c r="E52" s="134">
        <v>0</v>
      </c>
      <c r="F52" s="134">
        <v>0</v>
      </c>
      <c r="G52" s="130">
        <f>SUM(D52:F52)</f>
        <v>0</v>
      </c>
      <c r="H52" s="130"/>
      <c r="I52" s="161"/>
      <c r="J52" s="18"/>
    </row>
    <row r="53" spans="1:10" x14ac:dyDescent="0.25">
      <c r="A53" s="132" t="s">
        <v>104</v>
      </c>
      <c r="B53" s="132"/>
      <c r="C53" s="133" t="s">
        <v>102</v>
      </c>
      <c r="D53" s="134">
        <v>0</v>
      </c>
      <c r="E53" s="134">
        <v>0</v>
      </c>
      <c r="F53" s="134">
        <v>0</v>
      </c>
      <c r="G53" s="130">
        <f>SUM(D53:F53)</f>
        <v>0</v>
      </c>
      <c r="H53" s="130"/>
      <c r="I53" s="161"/>
      <c r="J53" s="18"/>
    </row>
    <row r="54" spans="1:10" x14ac:dyDescent="0.25">
      <c r="A54" s="132" t="s">
        <v>105</v>
      </c>
      <c r="B54" s="132"/>
      <c r="C54" s="129"/>
      <c r="D54" s="135">
        <f>SUM(D51:D53)</f>
        <v>0</v>
      </c>
      <c r="E54" s="135">
        <f t="shared" ref="E54:G54" si="0">SUM(E51:E53)</f>
        <v>0</v>
      </c>
      <c r="F54" s="135">
        <f t="shared" si="0"/>
        <v>0</v>
      </c>
      <c r="G54" s="135">
        <f t="shared" si="0"/>
        <v>0</v>
      </c>
      <c r="H54" s="155"/>
      <c r="I54" s="161"/>
      <c r="J54" s="18"/>
    </row>
    <row r="55" spans="1:10" x14ac:dyDescent="0.25">
      <c r="A55" s="128" t="s">
        <v>106</v>
      </c>
      <c r="B55" s="128"/>
      <c r="C55" s="129"/>
      <c r="D55" s="130"/>
      <c r="E55" s="130"/>
      <c r="F55" s="130"/>
      <c r="G55" s="130"/>
      <c r="H55" s="130"/>
      <c r="I55" s="161"/>
      <c r="J55" s="18"/>
    </row>
    <row r="56" spans="1:10" x14ac:dyDescent="0.25">
      <c r="A56" s="132" t="s">
        <v>107</v>
      </c>
      <c r="B56" s="132"/>
      <c r="C56" s="133" t="s">
        <v>102</v>
      </c>
      <c r="D56" s="134">
        <v>885</v>
      </c>
      <c r="E56" s="134">
        <v>0</v>
      </c>
      <c r="F56" s="134">
        <v>-60</v>
      </c>
      <c r="G56" s="130">
        <f>SUM(D56:F56)</f>
        <v>825</v>
      </c>
      <c r="H56" s="130"/>
      <c r="I56" s="161"/>
      <c r="J56" s="18"/>
    </row>
    <row r="57" spans="1:10" x14ac:dyDescent="0.25">
      <c r="A57" s="132" t="s">
        <v>104</v>
      </c>
      <c r="B57" s="132"/>
      <c r="C57" s="133" t="s">
        <v>102</v>
      </c>
      <c r="D57" s="134">
        <v>0</v>
      </c>
      <c r="E57" s="134">
        <v>860</v>
      </c>
      <c r="F57" s="134">
        <v>-860</v>
      </c>
      <c r="G57" s="130">
        <f>SUM(D57:F57)</f>
        <v>0</v>
      </c>
      <c r="H57" s="130"/>
      <c r="I57" s="161"/>
      <c r="J57" s="18"/>
    </row>
    <row r="58" spans="1:10" x14ac:dyDescent="0.25">
      <c r="A58" s="132" t="s">
        <v>105</v>
      </c>
      <c r="B58" s="132"/>
      <c r="C58" s="129"/>
      <c r="D58" s="136">
        <f>SUM(D56:D57)</f>
        <v>885</v>
      </c>
      <c r="E58" s="136">
        <f>SUM(E56:E57)</f>
        <v>860</v>
      </c>
      <c r="F58" s="136">
        <f>SUM(F56:F57)</f>
        <v>-920</v>
      </c>
      <c r="G58" s="136">
        <f>SUM(G56:G57)</f>
        <v>825</v>
      </c>
      <c r="H58" s="134"/>
      <c r="I58" s="161"/>
      <c r="J58" s="18"/>
    </row>
    <row r="59" spans="1:10" ht="15.75" thickBot="1" x14ac:dyDescent="0.3">
      <c r="A59" s="128" t="s">
        <v>108</v>
      </c>
      <c r="B59" s="128"/>
      <c r="C59" s="129"/>
      <c r="D59" s="137">
        <f>D49+D54+D58</f>
        <v>885</v>
      </c>
      <c r="E59" s="137">
        <f>E49+E54+E58</f>
        <v>860</v>
      </c>
      <c r="F59" s="137">
        <f>F49+F54+F58</f>
        <v>-920</v>
      </c>
      <c r="G59" s="138">
        <f>G49+G54+G58</f>
        <v>825</v>
      </c>
      <c r="H59" s="156"/>
      <c r="I59" s="161"/>
      <c r="J59" s="18"/>
    </row>
    <row r="60" spans="1:10" x14ac:dyDescent="0.25">
      <c r="A60" s="128" t="s">
        <v>109</v>
      </c>
      <c r="B60" s="128"/>
      <c r="C60" s="129"/>
      <c r="D60" s="139"/>
      <c r="E60" s="139"/>
      <c r="F60" s="139"/>
      <c r="G60" s="139"/>
      <c r="H60" s="156"/>
      <c r="I60" s="161"/>
      <c r="J60" s="18"/>
    </row>
    <row r="61" spans="1:10" x14ac:dyDescent="0.25">
      <c r="A61" s="128" t="s">
        <v>110</v>
      </c>
      <c r="B61" s="128"/>
      <c r="C61" s="129">
        <v>1</v>
      </c>
      <c r="D61" s="139">
        <v>885</v>
      </c>
      <c r="E61" s="139">
        <v>860</v>
      </c>
      <c r="F61" s="139"/>
      <c r="G61" s="139"/>
      <c r="H61" s="156"/>
      <c r="I61" s="161"/>
      <c r="J61" s="18"/>
    </row>
    <row r="62" spans="1:10" x14ac:dyDescent="0.25">
      <c r="A62" s="128" t="s">
        <v>111</v>
      </c>
      <c r="B62" s="128"/>
      <c r="C62" s="129">
        <v>2</v>
      </c>
      <c r="D62" s="139">
        <v>0</v>
      </c>
      <c r="E62" s="139">
        <v>0</v>
      </c>
      <c r="F62" s="139"/>
      <c r="G62" s="139"/>
      <c r="H62" s="156"/>
      <c r="I62" s="161"/>
      <c r="J62" s="18"/>
    </row>
    <row r="63" spans="1:10" ht="15.75" thickBot="1" x14ac:dyDescent="0.3">
      <c r="A63" s="128"/>
      <c r="B63" s="128"/>
      <c r="C63" s="129"/>
      <c r="D63" s="137">
        <f>SUM(D61:D62)</f>
        <v>885</v>
      </c>
      <c r="E63" s="137">
        <f>SUM(E61:E62)</f>
        <v>860</v>
      </c>
      <c r="F63" s="139"/>
      <c r="G63" s="139"/>
      <c r="H63" s="156"/>
      <c r="I63" s="161"/>
      <c r="J63" s="18"/>
    </row>
    <row r="64" spans="1:10" x14ac:dyDescent="0.25">
      <c r="A64" s="131"/>
      <c r="B64" s="131"/>
      <c r="C64" s="129"/>
      <c r="D64" s="140">
        <f>D59-D63</f>
        <v>0</v>
      </c>
      <c r="E64" s="140">
        <f>E59-E63</f>
        <v>0</v>
      </c>
      <c r="F64" s="141"/>
      <c r="G64" s="130"/>
      <c r="H64" s="130"/>
      <c r="I64" s="161"/>
      <c r="J64" s="18"/>
    </row>
    <row r="65" spans="1:10" ht="15.75" x14ac:dyDescent="0.25">
      <c r="A65" s="175" t="s">
        <v>112</v>
      </c>
      <c r="B65" s="142"/>
      <c r="C65" s="129"/>
      <c r="D65" s="143" t="s">
        <v>26</v>
      </c>
      <c r="E65" s="144"/>
      <c r="F65" s="145" t="s">
        <v>113</v>
      </c>
      <c r="G65" s="130"/>
      <c r="H65" s="130"/>
      <c r="I65" s="161"/>
      <c r="J65" s="18"/>
    </row>
    <row r="66" spans="1:10" x14ac:dyDescent="0.25">
      <c r="A66" s="160" t="s">
        <v>114</v>
      </c>
      <c r="B66" s="146"/>
      <c r="C66" s="129">
        <v>3</v>
      </c>
      <c r="D66" s="134">
        <v>0</v>
      </c>
      <c r="E66" s="133" t="s">
        <v>102</v>
      </c>
      <c r="F66" s="134">
        <v>0</v>
      </c>
      <c r="G66" s="134">
        <f t="shared" ref="G66:G69" si="1">SUM(D66:F66)</f>
        <v>0</v>
      </c>
      <c r="H66" s="134"/>
      <c r="I66" s="161"/>
      <c r="J66" s="18"/>
    </row>
    <row r="67" spans="1:10" x14ac:dyDescent="0.25">
      <c r="A67" s="160" t="s">
        <v>115</v>
      </c>
      <c r="B67" s="132"/>
      <c r="C67" s="129">
        <v>4</v>
      </c>
      <c r="D67" s="134">
        <v>0</v>
      </c>
      <c r="E67" s="133" t="s">
        <v>102</v>
      </c>
      <c r="F67" s="134">
        <v>0</v>
      </c>
      <c r="G67" s="134">
        <f t="shared" si="1"/>
        <v>0</v>
      </c>
      <c r="H67" s="134"/>
      <c r="I67" s="161"/>
      <c r="J67" s="18"/>
    </row>
    <row r="68" spans="1:10" x14ac:dyDescent="0.25">
      <c r="A68" s="160" t="s">
        <v>116</v>
      </c>
      <c r="B68" s="146"/>
      <c r="C68" s="129">
        <v>5</v>
      </c>
      <c r="D68" s="134">
        <v>0</v>
      </c>
      <c r="E68" s="133" t="s">
        <v>102</v>
      </c>
      <c r="F68" s="134">
        <v>0</v>
      </c>
      <c r="G68" s="134">
        <f t="shared" si="1"/>
        <v>0</v>
      </c>
      <c r="H68" s="134"/>
      <c r="I68" s="161"/>
      <c r="J68" s="18"/>
    </row>
    <row r="69" spans="1:10" x14ac:dyDescent="0.25">
      <c r="A69" s="160" t="s">
        <v>117</v>
      </c>
      <c r="B69" s="132"/>
      <c r="C69" s="129">
        <v>6</v>
      </c>
      <c r="D69" s="134">
        <v>0</v>
      </c>
      <c r="E69" s="133" t="s">
        <v>102</v>
      </c>
      <c r="F69" s="134">
        <v>0</v>
      </c>
      <c r="G69" s="134">
        <f t="shared" si="1"/>
        <v>0</v>
      </c>
      <c r="H69" s="134"/>
      <c r="I69" s="161"/>
      <c r="J69" s="18"/>
    </row>
    <row r="70" spans="1:10" ht="15.75" thickBot="1" x14ac:dyDescent="0.3">
      <c r="A70" s="128" t="s">
        <v>118</v>
      </c>
      <c r="B70" s="128"/>
      <c r="C70" s="129"/>
      <c r="D70" s="147">
        <f>SUM(D66:D69)</f>
        <v>0</v>
      </c>
      <c r="E70" s="131"/>
      <c r="F70" s="147">
        <f>SUM(F66:F69)</f>
        <v>0</v>
      </c>
      <c r="G70" s="136">
        <f>SUM(G66:G69)</f>
        <v>0</v>
      </c>
      <c r="H70" s="134"/>
      <c r="I70" s="161"/>
      <c r="J70" s="18"/>
    </row>
    <row r="71" spans="1:10" x14ac:dyDescent="0.25">
      <c r="A71" s="160" t="s">
        <v>119</v>
      </c>
      <c r="B71" s="132"/>
      <c r="C71" s="129"/>
      <c r="D71" s="141"/>
      <c r="E71" s="148"/>
      <c r="F71" s="148"/>
      <c r="G71" s="134">
        <f>G59+G70</f>
        <v>825</v>
      </c>
      <c r="H71" s="134"/>
      <c r="I71" s="161"/>
      <c r="J71" s="18"/>
    </row>
    <row r="72" spans="1:10" ht="12.75" customHeight="1" x14ac:dyDescent="0.25">
      <c r="A72" s="132"/>
      <c r="B72" s="132"/>
      <c r="C72" s="129"/>
      <c r="D72" s="141"/>
      <c r="E72" s="148"/>
      <c r="F72" s="148"/>
      <c r="G72" s="134"/>
      <c r="H72" s="134"/>
      <c r="I72" s="161"/>
      <c r="J72" s="18"/>
    </row>
    <row r="73" spans="1:10" x14ac:dyDescent="0.25">
      <c r="A73" s="160" t="s">
        <v>120</v>
      </c>
      <c r="B73" s="149"/>
      <c r="C73" s="129">
        <v>7</v>
      </c>
      <c r="D73" s="144"/>
      <c r="E73" s="144"/>
      <c r="F73" s="141"/>
      <c r="G73" s="130">
        <f>+F22</f>
        <v>618.75</v>
      </c>
      <c r="H73" s="130"/>
      <c r="I73" s="161"/>
      <c r="J73" s="18"/>
    </row>
    <row r="74" spans="1:10" x14ac:dyDescent="0.25">
      <c r="A74" s="131"/>
      <c r="B74" s="131"/>
      <c r="C74" s="129"/>
      <c r="D74" s="144"/>
      <c r="E74" s="144"/>
      <c r="F74" s="141"/>
      <c r="G74" s="130"/>
      <c r="H74" s="130"/>
      <c r="I74" s="161"/>
      <c r="J74" s="18"/>
    </row>
    <row r="75" spans="1:10" x14ac:dyDescent="0.25">
      <c r="A75" s="132" t="s">
        <v>121</v>
      </c>
      <c r="B75" s="132"/>
      <c r="C75" s="129"/>
      <c r="D75" s="144"/>
      <c r="E75" s="144"/>
      <c r="F75" s="144"/>
      <c r="G75" s="158">
        <f>G71-G73</f>
        <v>206.25</v>
      </c>
      <c r="H75" s="130"/>
      <c r="I75" s="157"/>
      <c r="J75" s="18"/>
    </row>
    <row r="76" spans="1:10" x14ac:dyDescent="0.25">
      <c r="A76" s="132"/>
      <c r="B76" s="132"/>
      <c r="C76" s="129"/>
      <c r="D76" s="141"/>
      <c r="E76" s="148"/>
      <c r="F76" s="148"/>
      <c r="G76" s="134"/>
      <c r="H76" s="130"/>
      <c r="I76" s="157"/>
      <c r="J76" s="18"/>
    </row>
    <row r="77" spans="1:10" ht="11.25" customHeight="1" x14ac:dyDescent="0.25">
      <c r="A77" s="149"/>
      <c r="B77" s="129"/>
      <c r="D77" s="144"/>
      <c r="E77" s="144"/>
      <c r="F77" s="141"/>
      <c r="G77" s="130"/>
      <c r="H77" s="18"/>
      <c r="I77" s="18"/>
      <c r="J77" s="18"/>
    </row>
    <row r="78" spans="1:10" x14ac:dyDescent="0.25">
      <c r="A78" s="131"/>
      <c r="B78" s="129"/>
      <c r="D78" s="144"/>
      <c r="E78" s="144"/>
      <c r="F78" s="141"/>
      <c r="G78" s="130"/>
      <c r="H78" s="18"/>
      <c r="I78" s="18"/>
      <c r="J78" s="18"/>
    </row>
    <row r="79" spans="1:10" x14ac:dyDescent="0.25">
      <c r="A79" s="132"/>
      <c r="B79" s="129"/>
      <c r="D79" s="144"/>
      <c r="E79" s="144"/>
      <c r="F79" s="144"/>
      <c r="G79" s="130"/>
      <c r="H79" s="18"/>
      <c r="I79" s="18"/>
      <c r="J79" s="18"/>
    </row>
    <row r="80" spans="1:10" x14ac:dyDescent="0.25">
      <c r="D80" s="144"/>
      <c r="E80" s="144"/>
      <c r="F80" s="144"/>
      <c r="G80" s="130"/>
      <c r="H80" s="18"/>
    </row>
    <row r="81" spans="4:8" x14ac:dyDescent="0.25">
      <c r="D81" s="144"/>
      <c r="E81" s="144"/>
      <c r="F81" s="141"/>
      <c r="G81" s="130"/>
      <c r="H81" s="18"/>
    </row>
    <row r="82" spans="4:8" x14ac:dyDescent="0.25">
      <c r="H82" s="18"/>
    </row>
    <row r="83" spans="4:8" x14ac:dyDescent="0.25">
      <c r="H83" s="18"/>
    </row>
  </sheetData>
  <mergeCells count="2">
    <mergeCell ref="G5:H5"/>
    <mergeCell ref="G11:H11"/>
  </mergeCells>
  <pageMargins left="0.7" right="0.7" top="0.75" bottom="0.75" header="0.3" footer="0.3"/>
  <pageSetup scale="59" fitToHeight="0" orientation="portrait" r:id="rId1"/>
  <headerFooter>
    <oddHeader>&amp;L&amp;F&amp;C&amp;A&amp;R&amp;T &amp;D</oddHeader>
    <oddFooter>&amp;CPage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Détails de l'article</vt:lpstr>
      <vt:lpstr>Rapport sommaire d l'enchère</vt:lpstr>
      <vt:lpstr>Comptabilité - centralisé</vt:lpstr>
      <vt:lpstr>Comptabilité - acheté par ACE</vt:lpstr>
      <vt:lpstr>'Comptabilité - acheté par ACE'!Print_Area</vt:lpstr>
      <vt:lpstr>'Comptabilité - centralisé'!Print_Area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Lister, Kendra (ENB)</dc:creator>
  <cp:lastModifiedBy>Pitre, Karine (ENB)</cp:lastModifiedBy>
  <cp:lastPrinted>2021-12-01T16:14:18Z</cp:lastPrinted>
  <dcterms:created xsi:type="dcterms:W3CDTF">2016-02-19T17:46:43Z</dcterms:created>
  <dcterms:modified xsi:type="dcterms:W3CDTF">2022-04-05T16:58:51Z</dcterms:modified>
</cp:coreProperties>
</file>